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SC Product Reports/01 2018 PR/"/>
    </mc:Choice>
  </mc:AlternateContent>
  <bookViews>
    <workbookView xWindow="0" yWindow="460" windowWidth="28800" windowHeight="17460" tabRatio="500" xr2:uid="{00000000-000D-0000-FFFF-FFFF00000000}"/>
  </bookViews>
  <sheets>
    <sheet name="Outputs" sheetId="15" r:id="rId1"/>
    <sheet name="Inputs" sheetId="4" r:id="rId2"/>
    <sheet name="Raw Data" sheetId="39" r:id="rId3"/>
    <sheet name="Graphs &gt;&gt;" sheetId="33" r:id="rId4"/>
    <sheet name="New User Value" sheetId="34" r:id="rId5"/>
    <sheet name="Daily Free Value" sheetId="35" r:id="rId6"/>
    <sheet name="Default  Bet Tuning" sheetId="36" r:id="rId7"/>
    <sheet name="Min Bet Tuning" sheetId="37" r:id="rId8"/>
    <sheet name="Currency Conversion" sheetId="38" r:id="rId9"/>
  </sheets>
  <definedNames>
    <definedName name="_xlnm._FilterDatabase" localSheetId="1" hidden="1">#REF!</definedName>
    <definedName name="_xlnm._FilterDatabase" localSheetId="0" hidden="1">Outputs!$A$8:$H$57</definedName>
    <definedName name="_xlnm._FilterDatabase" localSheetId="2" hidden="1">'Raw Data'!$A$4:$AY$4</definedName>
    <definedName name="_xlchart.v1.0" hidden="1">Outputs!$B$9:$B$57</definedName>
    <definedName name="_xlchart.v1.1" hidden="1">Outputs!$F$8</definedName>
    <definedName name="_xlchart.v1.2" hidden="1">Outputs!$F$9:$F$57</definedName>
    <definedName name="_xlchart.v1.3" hidden="1">Outputs!$B$9:$B$57</definedName>
    <definedName name="_xlchart.v1.4" hidden="1">Outputs!$G$8</definedName>
    <definedName name="_xlchart.v1.5" hidden="1">Outputs!$G$9:$G$57</definedName>
  </definedNames>
  <calcPr calcId="171027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4" l="1"/>
  <c r="F50" i="15"/>
  <c r="C13" i="4"/>
  <c r="C48" i="4"/>
  <c r="C9" i="4" l="1"/>
  <c r="C33" i="4" s="1"/>
  <c r="D9" i="4"/>
  <c r="E9" i="4"/>
  <c r="D13" i="4"/>
  <c r="E13" i="4"/>
  <c r="C17" i="4"/>
  <c r="D17" i="4"/>
  <c r="E17" i="4"/>
  <c r="AY48" i="4" l="1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F31" i="4" s="1"/>
  <c r="E48" i="4"/>
  <c r="D48" i="4"/>
  <c r="AY21" i="4"/>
  <c r="AY42" i="4" s="1"/>
  <c r="AX21" i="4"/>
  <c r="AX42" i="4" s="1"/>
  <c r="AW21" i="4"/>
  <c r="AW42" i="4" s="1"/>
  <c r="AV21" i="4"/>
  <c r="AV42" i="4" s="1"/>
  <c r="AU21" i="4"/>
  <c r="AU42" i="4" s="1"/>
  <c r="AU43" i="4" s="1"/>
  <c r="AT21" i="4"/>
  <c r="AT42" i="4" s="1"/>
  <c r="AS21" i="4"/>
  <c r="AS42" i="4" s="1"/>
  <c r="AR21" i="4"/>
  <c r="AR42" i="4" s="1"/>
  <c r="AQ21" i="4"/>
  <c r="AQ42" i="4" s="1"/>
  <c r="AQ43" i="4" s="1"/>
  <c r="AP21" i="4"/>
  <c r="AP42" i="4" s="1"/>
  <c r="AP43" i="4" s="1"/>
  <c r="AO21" i="4"/>
  <c r="AO42" i="4" s="1"/>
  <c r="AN21" i="4"/>
  <c r="AN42" i="4" s="1"/>
  <c r="AM21" i="4"/>
  <c r="AM42" i="4" s="1"/>
  <c r="AM43" i="4" s="1"/>
  <c r="AL21" i="4"/>
  <c r="AL42" i="4" s="1"/>
  <c r="AL43" i="4" s="1"/>
  <c r="AK21" i="4"/>
  <c r="AK42" i="4" s="1"/>
  <c r="AJ21" i="4"/>
  <c r="AJ42" i="4" s="1"/>
  <c r="AI21" i="4"/>
  <c r="AI42" i="4" s="1"/>
  <c r="AI43" i="4" s="1"/>
  <c r="AH21" i="4"/>
  <c r="AH42" i="4" s="1"/>
  <c r="AH43" i="4" s="1"/>
  <c r="AG21" i="4"/>
  <c r="AG42" i="4" s="1"/>
  <c r="AF21" i="4"/>
  <c r="AF42" i="4" s="1"/>
  <c r="AE21" i="4"/>
  <c r="AE42" i="4" s="1"/>
  <c r="AE43" i="4" s="1"/>
  <c r="AD21" i="4"/>
  <c r="AD42" i="4" s="1"/>
  <c r="AD43" i="4" s="1"/>
  <c r="AC21" i="4"/>
  <c r="AC42" i="4" s="1"/>
  <c r="AB21" i="4"/>
  <c r="AB42" i="4" s="1"/>
  <c r="AA21" i="4"/>
  <c r="AA42" i="4" s="1"/>
  <c r="AA43" i="4" s="1"/>
  <c r="Z21" i="4"/>
  <c r="Z42" i="4" s="1"/>
  <c r="Z43" i="4" s="1"/>
  <c r="Y21" i="4"/>
  <c r="Y42" i="4" s="1"/>
  <c r="X21" i="4"/>
  <c r="X42" i="4" s="1"/>
  <c r="W21" i="4"/>
  <c r="W42" i="4" s="1"/>
  <c r="W43" i="4" s="1"/>
  <c r="V21" i="4"/>
  <c r="V42" i="4" s="1"/>
  <c r="V43" i="4" s="1"/>
  <c r="U21" i="4"/>
  <c r="U42" i="4" s="1"/>
  <c r="T21" i="4"/>
  <c r="T42" i="4" s="1"/>
  <c r="S21" i="4"/>
  <c r="S42" i="4" s="1"/>
  <c r="S43" i="4" s="1"/>
  <c r="R21" i="4"/>
  <c r="R42" i="4" s="1"/>
  <c r="R43" i="4" s="1"/>
  <c r="Q21" i="4"/>
  <c r="Q42" i="4" s="1"/>
  <c r="P21" i="4"/>
  <c r="P42" i="4" s="1"/>
  <c r="O21" i="4"/>
  <c r="O42" i="4" s="1"/>
  <c r="O43" i="4" s="1"/>
  <c r="N21" i="4"/>
  <c r="N42" i="4" s="1"/>
  <c r="N43" i="4" s="1"/>
  <c r="M21" i="4"/>
  <c r="M42" i="4" s="1"/>
  <c r="L21" i="4"/>
  <c r="L42" i="4" s="1"/>
  <c r="K21" i="4"/>
  <c r="K42" i="4" s="1"/>
  <c r="K43" i="4" s="1"/>
  <c r="J21" i="4"/>
  <c r="J42" i="4" s="1"/>
  <c r="I21" i="4"/>
  <c r="I42" i="4" s="1"/>
  <c r="H21" i="4"/>
  <c r="H42" i="4" s="1"/>
  <c r="G21" i="4"/>
  <c r="G42" i="4" s="1"/>
  <c r="G43" i="4" s="1"/>
  <c r="F21" i="4"/>
  <c r="F42" i="4" s="1"/>
  <c r="E21" i="4"/>
  <c r="E42" i="4" s="1"/>
  <c r="D21" i="4"/>
  <c r="D42" i="4" s="1"/>
  <c r="D43" i="4" s="1"/>
  <c r="C21" i="4"/>
  <c r="C42" i="4" s="1"/>
  <c r="AY17" i="4"/>
  <c r="AY39" i="4" s="1"/>
  <c r="AY40" i="4" s="1"/>
  <c r="AX17" i="4"/>
  <c r="AX39" i="4" s="1"/>
  <c r="AW17" i="4"/>
  <c r="AW39" i="4" s="1"/>
  <c r="AV17" i="4"/>
  <c r="AV39" i="4" s="1"/>
  <c r="AU17" i="4"/>
  <c r="AU39" i="4" s="1"/>
  <c r="AU40" i="4" s="1"/>
  <c r="AT17" i="4"/>
  <c r="AT39" i="4" s="1"/>
  <c r="AS17" i="4"/>
  <c r="AS39" i="4" s="1"/>
  <c r="AR17" i="4"/>
  <c r="AR39" i="4" s="1"/>
  <c r="AQ17" i="4"/>
  <c r="AQ39" i="4" s="1"/>
  <c r="AQ40" i="4" s="1"/>
  <c r="AP17" i="4"/>
  <c r="AP39" i="4" s="1"/>
  <c r="AO17" i="4"/>
  <c r="AO39" i="4" s="1"/>
  <c r="AN17" i="4"/>
  <c r="AN39" i="4" s="1"/>
  <c r="AM17" i="4"/>
  <c r="AM39" i="4" s="1"/>
  <c r="AM40" i="4" s="1"/>
  <c r="AL17" i="4"/>
  <c r="AL39" i="4" s="1"/>
  <c r="AK17" i="4"/>
  <c r="AK39" i="4" s="1"/>
  <c r="AJ17" i="4"/>
  <c r="AJ39" i="4" s="1"/>
  <c r="AI17" i="4"/>
  <c r="AI39" i="4" s="1"/>
  <c r="AI40" i="4" s="1"/>
  <c r="AH17" i="4"/>
  <c r="AH39" i="4" s="1"/>
  <c r="AG17" i="4"/>
  <c r="AG39" i="4" s="1"/>
  <c r="AF17" i="4"/>
  <c r="AF39" i="4" s="1"/>
  <c r="AE17" i="4"/>
  <c r="AE39" i="4" s="1"/>
  <c r="AE40" i="4" s="1"/>
  <c r="AD17" i="4"/>
  <c r="AD39" i="4" s="1"/>
  <c r="AC17" i="4"/>
  <c r="AC39" i="4" s="1"/>
  <c r="AB17" i="4"/>
  <c r="AB39" i="4" s="1"/>
  <c r="AA17" i="4"/>
  <c r="AA39" i="4" s="1"/>
  <c r="AA40" i="4" s="1"/>
  <c r="Z17" i="4"/>
  <c r="Z39" i="4" s="1"/>
  <c r="Y17" i="4"/>
  <c r="Y39" i="4" s="1"/>
  <c r="X17" i="4"/>
  <c r="X39" i="4" s="1"/>
  <c r="W17" i="4"/>
  <c r="W39" i="4" s="1"/>
  <c r="W40" i="4" s="1"/>
  <c r="V17" i="4"/>
  <c r="V39" i="4" s="1"/>
  <c r="U17" i="4"/>
  <c r="U39" i="4" s="1"/>
  <c r="T17" i="4"/>
  <c r="T39" i="4" s="1"/>
  <c r="S17" i="4"/>
  <c r="S39" i="4" s="1"/>
  <c r="S40" i="4" s="1"/>
  <c r="R17" i="4"/>
  <c r="R39" i="4" s="1"/>
  <c r="Q17" i="4"/>
  <c r="Q39" i="4" s="1"/>
  <c r="P17" i="4"/>
  <c r="P39" i="4" s="1"/>
  <c r="O17" i="4"/>
  <c r="O39" i="4" s="1"/>
  <c r="O40" i="4" s="1"/>
  <c r="N17" i="4"/>
  <c r="N39" i="4" s="1"/>
  <c r="M17" i="4"/>
  <c r="M39" i="4" s="1"/>
  <c r="L17" i="4"/>
  <c r="L39" i="4" s="1"/>
  <c r="K17" i="4"/>
  <c r="K39" i="4" s="1"/>
  <c r="K40" i="4" s="1"/>
  <c r="J17" i="4"/>
  <c r="J39" i="4" s="1"/>
  <c r="I17" i="4"/>
  <c r="I39" i="4" s="1"/>
  <c r="H17" i="4"/>
  <c r="H39" i="4" s="1"/>
  <c r="G17" i="4"/>
  <c r="G39" i="4" s="1"/>
  <c r="G40" i="4" s="1"/>
  <c r="F17" i="4"/>
  <c r="F39" i="4" s="1"/>
  <c r="E39" i="4"/>
  <c r="D39" i="4"/>
  <c r="C39" i="4"/>
  <c r="AY13" i="4"/>
  <c r="AY36" i="4" s="1"/>
  <c r="AX13" i="4"/>
  <c r="AX36" i="4" s="1"/>
  <c r="AW13" i="4"/>
  <c r="AW36" i="4" s="1"/>
  <c r="AV13" i="4"/>
  <c r="AV36" i="4" s="1"/>
  <c r="AU13" i="4"/>
  <c r="AU36" i="4" s="1"/>
  <c r="AT13" i="4"/>
  <c r="AT36" i="4" s="1"/>
  <c r="AS13" i="4"/>
  <c r="AS36" i="4" s="1"/>
  <c r="AR13" i="4"/>
  <c r="AR36" i="4" s="1"/>
  <c r="AQ13" i="4"/>
  <c r="AQ36" i="4" s="1"/>
  <c r="AP13" i="4"/>
  <c r="AP36" i="4" s="1"/>
  <c r="AO13" i="4"/>
  <c r="AO36" i="4" s="1"/>
  <c r="AN13" i="4"/>
  <c r="AN36" i="4" s="1"/>
  <c r="AM13" i="4"/>
  <c r="AM36" i="4" s="1"/>
  <c r="AL13" i="4"/>
  <c r="AL36" i="4" s="1"/>
  <c r="AK13" i="4"/>
  <c r="AK36" i="4" s="1"/>
  <c r="AJ13" i="4"/>
  <c r="AJ36" i="4" s="1"/>
  <c r="AI13" i="4"/>
  <c r="AI36" i="4" s="1"/>
  <c r="AH13" i="4"/>
  <c r="AH36" i="4" s="1"/>
  <c r="AG13" i="4"/>
  <c r="AG36" i="4" s="1"/>
  <c r="AF13" i="4"/>
  <c r="AF36" i="4" s="1"/>
  <c r="AE13" i="4"/>
  <c r="AE36" i="4" s="1"/>
  <c r="AD13" i="4"/>
  <c r="AD36" i="4" s="1"/>
  <c r="AC13" i="4"/>
  <c r="AC36" i="4" s="1"/>
  <c r="AB13" i="4"/>
  <c r="AB36" i="4" s="1"/>
  <c r="AA13" i="4"/>
  <c r="AA36" i="4" s="1"/>
  <c r="Z13" i="4"/>
  <c r="Z36" i="4" s="1"/>
  <c r="Y13" i="4"/>
  <c r="Y36" i="4" s="1"/>
  <c r="X13" i="4"/>
  <c r="X36" i="4" s="1"/>
  <c r="W13" i="4"/>
  <c r="W36" i="4" s="1"/>
  <c r="V13" i="4"/>
  <c r="V36" i="4" s="1"/>
  <c r="U13" i="4"/>
  <c r="U36" i="4" s="1"/>
  <c r="T13" i="4"/>
  <c r="T36" i="4" s="1"/>
  <c r="S13" i="4"/>
  <c r="S36" i="4" s="1"/>
  <c r="R13" i="4"/>
  <c r="R36" i="4" s="1"/>
  <c r="Q13" i="4"/>
  <c r="Q36" i="4" s="1"/>
  <c r="P13" i="4"/>
  <c r="P36" i="4" s="1"/>
  <c r="O13" i="4"/>
  <c r="O36" i="4" s="1"/>
  <c r="N13" i="4"/>
  <c r="N36" i="4" s="1"/>
  <c r="M13" i="4"/>
  <c r="M36" i="4" s="1"/>
  <c r="L13" i="4"/>
  <c r="L36" i="4" s="1"/>
  <c r="K13" i="4"/>
  <c r="K36" i="4" s="1"/>
  <c r="J13" i="4"/>
  <c r="J36" i="4" s="1"/>
  <c r="I13" i="4"/>
  <c r="I36" i="4" s="1"/>
  <c r="H13" i="4"/>
  <c r="H36" i="4" s="1"/>
  <c r="G13" i="4"/>
  <c r="G36" i="4" s="1"/>
  <c r="F13" i="4"/>
  <c r="F36" i="4" s="1"/>
  <c r="E36" i="4"/>
  <c r="D36" i="4"/>
  <c r="C36" i="4"/>
  <c r="AY9" i="4"/>
  <c r="AY33" i="4" s="1"/>
  <c r="AX9" i="4"/>
  <c r="AX33" i="4" s="1"/>
  <c r="AW9" i="4"/>
  <c r="AW33" i="4" s="1"/>
  <c r="AV9" i="4"/>
  <c r="AV33" i="4" s="1"/>
  <c r="AU9" i="4"/>
  <c r="AU33" i="4" s="1"/>
  <c r="AT9" i="4"/>
  <c r="AT33" i="4" s="1"/>
  <c r="AS9" i="4"/>
  <c r="AS33" i="4" s="1"/>
  <c r="AR9" i="4"/>
  <c r="AR33" i="4" s="1"/>
  <c r="AQ9" i="4"/>
  <c r="AQ33" i="4" s="1"/>
  <c r="AP9" i="4"/>
  <c r="AP33" i="4" s="1"/>
  <c r="AO9" i="4"/>
  <c r="AO33" i="4" s="1"/>
  <c r="AN9" i="4"/>
  <c r="AN33" i="4" s="1"/>
  <c r="AM9" i="4"/>
  <c r="AM33" i="4" s="1"/>
  <c r="AL9" i="4"/>
  <c r="AL33" i="4" s="1"/>
  <c r="AK9" i="4"/>
  <c r="AK33" i="4" s="1"/>
  <c r="AJ9" i="4"/>
  <c r="AJ33" i="4" s="1"/>
  <c r="AI9" i="4"/>
  <c r="AI33" i="4" s="1"/>
  <c r="AH9" i="4"/>
  <c r="AH33" i="4" s="1"/>
  <c r="AG9" i="4"/>
  <c r="AG33" i="4" s="1"/>
  <c r="AF9" i="4"/>
  <c r="AF33" i="4" s="1"/>
  <c r="AE9" i="4"/>
  <c r="AE33" i="4" s="1"/>
  <c r="AD9" i="4"/>
  <c r="AD33" i="4" s="1"/>
  <c r="AC9" i="4"/>
  <c r="AC33" i="4" s="1"/>
  <c r="AB9" i="4"/>
  <c r="AB33" i="4" s="1"/>
  <c r="AA9" i="4"/>
  <c r="AA33" i="4" s="1"/>
  <c r="Z9" i="4"/>
  <c r="Z33" i="4" s="1"/>
  <c r="Y9" i="4"/>
  <c r="Y33" i="4" s="1"/>
  <c r="X9" i="4"/>
  <c r="X33" i="4" s="1"/>
  <c r="W9" i="4"/>
  <c r="W33" i="4" s="1"/>
  <c r="V9" i="4"/>
  <c r="V33" i="4" s="1"/>
  <c r="U9" i="4"/>
  <c r="U33" i="4" s="1"/>
  <c r="T9" i="4"/>
  <c r="T33" i="4" s="1"/>
  <c r="S9" i="4"/>
  <c r="S33" i="4" s="1"/>
  <c r="R9" i="4"/>
  <c r="R33" i="4" s="1"/>
  <c r="Q9" i="4"/>
  <c r="Q33" i="4" s="1"/>
  <c r="P9" i="4"/>
  <c r="P33" i="4" s="1"/>
  <c r="O9" i="4"/>
  <c r="O33" i="4" s="1"/>
  <c r="N9" i="4"/>
  <c r="N33" i="4" s="1"/>
  <c r="M9" i="4"/>
  <c r="M33" i="4" s="1"/>
  <c r="L9" i="4"/>
  <c r="L33" i="4" s="1"/>
  <c r="K9" i="4"/>
  <c r="K33" i="4" s="1"/>
  <c r="J9" i="4"/>
  <c r="J33" i="4" s="1"/>
  <c r="I9" i="4"/>
  <c r="I33" i="4" s="1"/>
  <c r="H9" i="4"/>
  <c r="H33" i="4" s="1"/>
  <c r="G9" i="4"/>
  <c r="G33" i="4" s="1"/>
  <c r="F9" i="4"/>
  <c r="F33" i="4" s="1"/>
  <c r="E33" i="4"/>
  <c r="D33" i="4"/>
  <c r="AX43" i="4" l="1"/>
  <c r="AY43" i="4"/>
  <c r="D37" i="4"/>
  <c r="D40" i="4"/>
  <c r="J43" i="4"/>
  <c r="AT43" i="4"/>
  <c r="D34" i="4"/>
  <c r="J34" i="4"/>
  <c r="V34" i="4"/>
  <c r="AH34" i="4"/>
  <c r="AT34" i="4"/>
  <c r="R34" i="4"/>
  <c r="AD34" i="4"/>
  <c r="AP34" i="4"/>
  <c r="K34" i="4"/>
  <c r="S34" i="4"/>
  <c r="AA34" i="4"/>
  <c r="AM34" i="4"/>
  <c r="AY34" i="4"/>
  <c r="J37" i="4"/>
  <c r="R37" i="4"/>
  <c r="Z37" i="4"/>
  <c r="AH37" i="4"/>
  <c r="AT37" i="4"/>
  <c r="N34" i="4"/>
  <c r="Z34" i="4"/>
  <c r="AL34" i="4"/>
  <c r="AX34" i="4"/>
  <c r="G34" i="4"/>
  <c r="O34" i="4"/>
  <c r="W34" i="4"/>
  <c r="AE34" i="4"/>
  <c r="AI34" i="4"/>
  <c r="AQ34" i="4"/>
  <c r="AU34" i="4"/>
  <c r="F37" i="4"/>
  <c r="N37" i="4"/>
  <c r="V37" i="4"/>
  <c r="AD37" i="4"/>
  <c r="AL37" i="4"/>
  <c r="AP37" i="4"/>
  <c r="AX37" i="4"/>
  <c r="G37" i="4"/>
  <c r="K37" i="4"/>
  <c r="O37" i="4"/>
  <c r="S37" i="4"/>
  <c r="W37" i="4"/>
  <c r="AA37" i="4"/>
  <c r="AE37" i="4"/>
  <c r="AI37" i="4"/>
  <c r="AM37" i="4"/>
  <c r="AQ37" i="4"/>
  <c r="AU37" i="4"/>
  <c r="AY37" i="4"/>
  <c r="F40" i="4"/>
  <c r="J40" i="4"/>
  <c r="N40" i="4"/>
  <c r="R40" i="4"/>
  <c r="V40" i="4"/>
  <c r="Z40" i="4"/>
  <c r="AD40" i="4"/>
  <c r="AH40" i="4"/>
  <c r="AL40" i="4"/>
  <c r="AP40" i="4"/>
  <c r="AT40" i="4"/>
  <c r="AX40" i="4"/>
  <c r="I37" i="4"/>
  <c r="M37" i="4"/>
  <c r="Q37" i="4"/>
  <c r="U37" i="4"/>
  <c r="Y37" i="4"/>
  <c r="AC37" i="4"/>
  <c r="AG37" i="4"/>
  <c r="AK37" i="4"/>
  <c r="AO37" i="4"/>
  <c r="AS37" i="4"/>
  <c r="AW37" i="4"/>
  <c r="I40" i="4"/>
  <c r="M40" i="4"/>
  <c r="Q40" i="4"/>
  <c r="U40" i="4"/>
  <c r="Y40" i="4"/>
  <c r="AC40" i="4"/>
  <c r="AG40" i="4"/>
  <c r="F43" i="4"/>
  <c r="I43" i="4"/>
  <c r="M43" i="4"/>
  <c r="Q43" i="4"/>
  <c r="U43" i="4"/>
  <c r="Y43" i="4"/>
  <c r="AC43" i="4"/>
  <c r="AG43" i="4"/>
  <c r="AK43" i="4"/>
  <c r="AO43" i="4"/>
  <c r="AS43" i="4"/>
  <c r="AW43" i="4"/>
  <c r="H34" i="4"/>
  <c r="P34" i="4"/>
  <c r="AB34" i="4"/>
  <c r="AJ34" i="4"/>
  <c r="AR34" i="4"/>
  <c r="E40" i="4"/>
  <c r="H40" i="4"/>
  <c r="L40" i="4"/>
  <c r="P40" i="4"/>
  <c r="T40" i="4"/>
  <c r="X40" i="4"/>
  <c r="AB40" i="4"/>
  <c r="AF40" i="4"/>
  <c r="AJ40" i="4"/>
  <c r="AN40" i="4"/>
  <c r="AR40" i="4"/>
  <c r="AV40" i="4"/>
  <c r="E34" i="4"/>
  <c r="L34" i="4"/>
  <c r="X34" i="4"/>
  <c r="AF34" i="4"/>
  <c r="AN34" i="4"/>
  <c r="AV34" i="4"/>
  <c r="AK40" i="4"/>
  <c r="AO40" i="4"/>
  <c r="AS40" i="4"/>
  <c r="AW40" i="4"/>
  <c r="T34" i="4"/>
  <c r="E37" i="4"/>
  <c r="H37" i="4"/>
  <c r="L37" i="4"/>
  <c r="P37" i="4"/>
  <c r="T37" i="4"/>
  <c r="X37" i="4"/>
  <c r="AB37" i="4"/>
  <c r="AF37" i="4"/>
  <c r="AJ37" i="4"/>
  <c r="AN37" i="4"/>
  <c r="AR37" i="4"/>
  <c r="AV37" i="4"/>
  <c r="E43" i="4"/>
  <c r="H43" i="4"/>
  <c r="L43" i="4"/>
  <c r="P43" i="4"/>
  <c r="T43" i="4"/>
  <c r="X43" i="4"/>
  <c r="AB43" i="4"/>
  <c r="AF43" i="4"/>
  <c r="AJ43" i="4"/>
  <c r="AN43" i="4"/>
  <c r="AR43" i="4"/>
  <c r="AV43" i="4"/>
  <c r="I45" i="4"/>
  <c r="I46" i="4" s="1"/>
  <c r="I34" i="4"/>
  <c r="M45" i="4"/>
  <c r="M46" i="4" s="1"/>
  <c r="M34" i="4"/>
  <c r="U45" i="4"/>
  <c r="U46" i="4" s="1"/>
  <c r="U34" i="4"/>
  <c r="AC45" i="4"/>
  <c r="AC46" i="4" s="1"/>
  <c r="AC34" i="4"/>
  <c r="AG45" i="4"/>
  <c r="AG46" i="4" s="1"/>
  <c r="AG34" i="4"/>
  <c r="AO45" i="4"/>
  <c r="AO46" i="4" s="1"/>
  <c r="AO34" i="4"/>
  <c r="AW45" i="4"/>
  <c r="AW46" i="4" s="1"/>
  <c r="AW34" i="4"/>
  <c r="F45" i="4"/>
  <c r="F46" i="4" s="1"/>
  <c r="F34" i="4"/>
  <c r="Q45" i="4"/>
  <c r="Q46" i="4" s="1"/>
  <c r="Q34" i="4"/>
  <c r="Y45" i="4"/>
  <c r="Y46" i="4" s="1"/>
  <c r="Y34" i="4"/>
  <c r="AK45" i="4"/>
  <c r="AK46" i="4" s="1"/>
  <c r="AK34" i="4"/>
  <c r="AS45" i="4"/>
  <c r="AS46" i="4" s="1"/>
  <c r="AS34" i="4"/>
  <c r="C45" i="4"/>
  <c r="J45" i="4"/>
  <c r="J46" i="4" s="1"/>
  <c r="N45" i="4"/>
  <c r="N46" i="4" s="1"/>
  <c r="R45" i="4"/>
  <c r="R46" i="4" s="1"/>
  <c r="V45" i="4"/>
  <c r="V46" i="4" s="1"/>
  <c r="Z45" i="4"/>
  <c r="Z46" i="4" s="1"/>
  <c r="AD45" i="4"/>
  <c r="AD46" i="4" s="1"/>
  <c r="AH45" i="4"/>
  <c r="AH46" i="4" s="1"/>
  <c r="AL45" i="4"/>
  <c r="AL46" i="4" s="1"/>
  <c r="AP45" i="4"/>
  <c r="AP46" i="4" s="1"/>
  <c r="AT45" i="4"/>
  <c r="AT46" i="4" s="1"/>
  <c r="AX45" i="4"/>
  <c r="AX46" i="4" s="1"/>
  <c r="D45" i="4"/>
  <c r="D46" i="4" s="1"/>
  <c r="G45" i="4"/>
  <c r="G46" i="4" s="1"/>
  <c r="K45" i="4"/>
  <c r="K46" i="4" s="1"/>
  <c r="O45" i="4"/>
  <c r="O46" i="4" s="1"/>
  <c r="S45" i="4"/>
  <c r="S46" i="4" s="1"/>
  <c r="W45" i="4"/>
  <c r="W46" i="4" s="1"/>
  <c r="AA45" i="4"/>
  <c r="AA46" i="4" s="1"/>
  <c r="AE45" i="4"/>
  <c r="AE46" i="4" s="1"/>
  <c r="AI45" i="4"/>
  <c r="AI46" i="4" s="1"/>
  <c r="AM45" i="4"/>
  <c r="AM46" i="4" s="1"/>
  <c r="AQ45" i="4"/>
  <c r="AQ46" i="4" s="1"/>
  <c r="AU45" i="4"/>
  <c r="AU46" i="4" s="1"/>
  <c r="AY45" i="4"/>
  <c r="AY46" i="4" s="1"/>
  <c r="E45" i="4"/>
  <c r="E46" i="4" s="1"/>
  <c r="H45" i="4"/>
  <c r="H46" i="4" s="1"/>
  <c r="L45" i="4"/>
  <c r="L46" i="4" s="1"/>
  <c r="P45" i="4"/>
  <c r="P46" i="4" s="1"/>
  <c r="T45" i="4"/>
  <c r="T46" i="4" s="1"/>
  <c r="X45" i="4"/>
  <c r="X46" i="4" s="1"/>
  <c r="AB45" i="4"/>
  <c r="AB46" i="4" s="1"/>
  <c r="AF45" i="4"/>
  <c r="AF46" i="4" s="1"/>
  <c r="AJ45" i="4"/>
  <c r="AJ46" i="4" s="1"/>
  <c r="AN45" i="4"/>
  <c r="AN46" i="4" s="1"/>
  <c r="AR45" i="4"/>
  <c r="AR46" i="4" s="1"/>
  <c r="AV45" i="4"/>
  <c r="AV46" i="4" s="1"/>
  <c r="F30" i="4" l="1"/>
  <c r="AH50" i="4"/>
  <c r="X31" i="4"/>
  <c r="W51" i="4"/>
  <c r="S51" i="4"/>
  <c r="N31" i="4"/>
  <c r="N50" i="4"/>
  <c r="E31" i="4"/>
  <c r="AX31" i="4"/>
  <c r="AW31" i="4"/>
  <c r="AV31" i="4"/>
  <c r="AU31" i="4"/>
  <c r="AT31" i="4"/>
  <c r="AS31" i="4"/>
  <c r="AR31" i="4"/>
  <c r="AP31" i="4"/>
  <c r="AO31" i="4"/>
  <c r="AN31" i="4"/>
  <c r="AF31" i="4"/>
  <c r="AB31" i="4"/>
  <c r="Y31" i="4"/>
  <c r="U31" i="4"/>
  <c r="R50" i="4"/>
  <c r="Q31" i="4"/>
  <c r="P51" i="4"/>
  <c r="O51" i="4"/>
  <c r="M31" i="4"/>
  <c r="L31" i="4"/>
  <c r="J31" i="4"/>
  <c r="I31" i="4"/>
  <c r="H31" i="4"/>
  <c r="G31" i="4"/>
  <c r="F50" i="4"/>
  <c r="D31" i="4"/>
  <c r="AQ31" i="4"/>
  <c r="AJ31" i="4"/>
  <c r="AE50" i="4"/>
  <c r="AD31" i="4"/>
  <c r="Z51" i="4"/>
  <c r="V31" i="4"/>
  <c r="T31" i="4"/>
  <c r="C30" i="4"/>
  <c r="D30" i="4"/>
  <c r="E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C43" i="4"/>
  <c r="D50" i="4"/>
  <c r="Y50" i="4"/>
  <c r="AN50" i="4"/>
  <c r="AS50" i="4"/>
  <c r="AW50" i="4"/>
  <c r="T51" i="4"/>
  <c r="AL51" i="4"/>
  <c r="AN51" i="4"/>
  <c r="AS51" i="4"/>
  <c r="D37" i="15" l="1"/>
  <c r="C37" i="4"/>
  <c r="C34" i="4"/>
  <c r="C40" i="4"/>
  <c r="S31" i="4"/>
  <c r="S54" i="4" s="1"/>
  <c r="F53" i="4"/>
  <c r="C50" i="4"/>
  <c r="V51" i="4"/>
  <c r="AQ51" i="4"/>
  <c r="H51" i="4"/>
  <c r="H54" i="4" s="1"/>
  <c r="D32" i="15"/>
  <c r="H32" i="15"/>
  <c r="AO50" i="4"/>
  <c r="AO53" i="4" s="1"/>
  <c r="AX50" i="4"/>
  <c r="AX53" i="4" s="1"/>
  <c r="Q51" i="4"/>
  <c r="Q54" i="4" s="1"/>
  <c r="I51" i="4"/>
  <c r="Q50" i="4"/>
  <c r="Q53" i="4" s="1"/>
  <c r="AF51" i="4"/>
  <c r="AF54" i="4" s="1"/>
  <c r="AF50" i="4"/>
  <c r="AF53" i="4" s="1"/>
  <c r="U50" i="4"/>
  <c r="U53" i="4" s="1"/>
  <c r="C51" i="4"/>
  <c r="N51" i="4"/>
  <c r="N54" i="4" s="1"/>
  <c r="H45" i="15"/>
  <c r="H42" i="15"/>
  <c r="D42" i="15"/>
  <c r="H55" i="15"/>
  <c r="H28" i="15"/>
  <c r="H54" i="15"/>
  <c r="H37" i="15"/>
  <c r="H29" i="15"/>
  <c r="H52" i="15"/>
  <c r="H40" i="15"/>
  <c r="H26" i="15"/>
  <c r="H39" i="15"/>
  <c r="H27" i="15"/>
  <c r="D27" i="15"/>
  <c r="H50" i="15"/>
  <c r="D50" i="15"/>
  <c r="H51" i="15"/>
  <c r="D51" i="15"/>
  <c r="H15" i="15"/>
  <c r="D15" i="15"/>
  <c r="H22" i="15"/>
  <c r="D22" i="15"/>
  <c r="H25" i="15"/>
  <c r="H31" i="15"/>
  <c r="H13" i="15"/>
  <c r="H12" i="15"/>
  <c r="H9" i="15"/>
  <c r="H36" i="15"/>
  <c r="D36" i="15"/>
  <c r="H41" i="15"/>
  <c r="D41" i="15"/>
  <c r="H16" i="15"/>
  <c r="D16" i="15"/>
  <c r="H43" i="15"/>
  <c r="D43" i="15"/>
  <c r="H35" i="15"/>
  <c r="H38" i="15"/>
  <c r="H56" i="15"/>
  <c r="H11" i="15"/>
  <c r="H17" i="15"/>
  <c r="H23" i="15"/>
  <c r="H19" i="15"/>
  <c r="H30" i="15"/>
  <c r="D30" i="15"/>
  <c r="H21" i="15"/>
  <c r="H14" i="15"/>
  <c r="H53" i="15"/>
  <c r="D53" i="15"/>
  <c r="H49" i="15"/>
  <c r="H20" i="15"/>
  <c r="H18" i="15"/>
  <c r="H48" i="15"/>
  <c r="H57" i="15"/>
  <c r="H33" i="15"/>
  <c r="D33" i="15"/>
  <c r="H47" i="15"/>
  <c r="H10" i="15"/>
  <c r="D10" i="15"/>
  <c r="H34" i="15"/>
  <c r="H44" i="15"/>
  <c r="H24" i="15"/>
  <c r="D24" i="15"/>
  <c r="H46" i="15"/>
  <c r="AK51" i="4"/>
  <c r="F51" i="4"/>
  <c r="V50" i="4"/>
  <c r="V53" i="4" s="1"/>
  <c r="AP51" i="4"/>
  <c r="AU51" i="4"/>
  <c r="AU54" i="4" s="1"/>
  <c r="M51" i="4"/>
  <c r="M54" i="4" s="1"/>
  <c r="M50" i="4"/>
  <c r="M53" i="4" s="1"/>
  <c r="J51" i="4"/>
  <c r="J54" i="4" s="1"/>
  <c r="S50" i="4"/>
  <c r="AH51" i="4"/>
  <c r="G25" i="15" s="1"/>
  <c r="AT51" i="4"/>
  <c r="AT54" i="4" s="1"/>
  <c r="AO51" i="4"/>
  <c r="AO54" i="4" s="1"/>
  <c r="K50" i="4"/>
  <c r="AD51" i="4"/>
  <c r="AD54" i="4" s="1"/>
  <c r="T54" i="4"/>
  <c r="AT50" i="4"/>
  <c r="AT53" i="4" s="1"/>
  <c r="AK50" i="4"/>
  <c r="AB50" i="4"/>
  <c r="AB53" i="4" s="1"/>
  <c r="H50" i="4"/>
  <c r="H53" i="4" s="1"/>
  <c r="E10" i="15"/>
  <c r="AX51" i="4"/>
  <c r="AX54" i="4" s="1"/>
  <c r="AB51" i="4"/>
  <c r="AB54" i="4" s="1"/>
  <c r="R51" i="4"/>
  <c r="AJ50" i="4"/>
  <c r="AJ53" i="4" s="1"/>
  <c r="P50" i="4"/>
  <c r="R31" i="4"/>
  <c r="R53" i="4" s="1"/>
  <c r="I50" i="4"/>
  <c r="I53" i="4" s="1"/>
  <c r="P31" i="4"/>
  <c r="E41" i="15"/>
  <c r="E53" i="15"/>
  <c r="K31" i="4"/>
  <c r="K51" i="4"/>
  <c r="O31" i="4"/>
  <c r="D19" i="15" s="1"/>
  <c r="C46" i="4"/>
  <c r="E32" i="15" s="1"/>
  <c r="AY50" i="4"/>
  <c r="AY51" i="4"/>
  <c r="AC51" i="4"/>
  <c r="AC31" i="4"/>
  <c r="AI31" i="4"/>
  <c r="D54" i="15" s="1"/>
  <c r="AI51" i="4"/>
  <c r="AM31" i="4"/>
  <c r="D39" i="15" s="1"/>
  <c r="AM51" i="4"/>
  <c r="I54" i="4"/>
  <c r="Y51" i="4"/>
  <c r="X51" i="4"/>
  <c r="X54" i="4" s="1"/>
  <c r="E23" i="15"/>
  <c r="L51" i="4"/>
  <c r="L54" i="4" s="1"/>
  <c r="D51" i="4"/>
  <c r="D54" i="4" s="1"/>
  <c r="AV50" i="4"/>
  <c r="AV53" i="4" s="1"/>
  <c r="AR50" i="4"/>
  <c r="F49" i="15" s="1"/>
  <c r="X50" i="4"/>
  <c r="X53" i="4" s="1"/>
  <c r="AW51" i="4"/>
  <c r="AG51" i="4"/>
  <c r="U51" i="4"/>
  <c r="G51" i="4"/>
  <c r="G54" i="4" s="1"/>
  <c r="AU50" i="4"/>
  <c r="AU53" i="4" s="1"/>
  <c r="AP50" i="4"/>
  <c r="AP53" i="4" s="1"/>
  <c r="AA50" i="4"/>
  <c r="F13" i="15" s="1"/>
  <c r="L50" i="4"/>
  <c r="F30" i="15" s="1"/>
  <c r="G50" i="4"/>
  <c r="G53" i="4" s="1"/>
  <c r="W31" i="4"/>
  <c r="D52" i="15" s="1"/>
  <c r="E51" i="4"/>
  <c r="E54" i="4" s="1"/>
  <c r="Y53" i="4"/>
  <c r="AP54" i="4"/>
  <c r="E52" i="15"/>
  <c r="E36" i="15"/>
  <c r="E34" i="15"/>
  <c r="E33" i="15"/>
  <c r="D53" i="4"/>
  <c r="AN53" i="4"/>
  <c r="AN54" i="4"/>
  <c r="AS53" i="4"/>
  <c r="AS54" i="4"/>
  <c r="AW53" i="4"/>
  <c r="F53" i="15" s="1"/>
  <c r="V54" i="4"/>
  <c r="AQ54" i="4"/>
  <c r="N53" i="4"/>
  <c r="AV51" i="4"/>
  <c r="AV54" i="4" s="1"/>
  <c r="AR51" i="4"/>
  <c r="AR54" i="4" s="1"/>
  <c r="AJ51" i="4"/>
  <c r="AJ54" i="4" s="1"/>
  <c r="AE51" i="4"/>
  <c r="AA51" i="4"/>
  <c r="AQ50" i="4"/>
  <c r="AQ53" i="4" s="1"/>
  <c r="AM50" i="4"/>
  <c r="AI50" i="4"/>
  <c r="AD50" i="4"/>
  <c r="AD53" i="4" s="1"/>
  <c r="Z50" i="4"/>
  <c r="T50" i="4"/>
  <c r="T53" i="4" s="1"/>
  <c r="O50" i="4"/>
  <c r="J50" i="4"/>
  <c r="J53" i="4" s="1"/>
  <c r="Z31" i="4"/>
  <c r="D11" i="15" s="1"/>
  <c r="AE31" i="4"/>
  <c r="AK31" i="4"/>
  <c r="D55" i="15" s="1"/>
  <c r="AY31" i="4"/>
  <c r="D57" i="15" s="1"/>
  <c r="E50" i="4"/>
  <c r="E53" i="4" s="1"/>
  <c r="W50" i="4"/>
  <c r="AH31" i="4"/>
  <c r="AL50" i="4"/>
  <c r="AG50" i="4"/>
  <c r="AC50" i="4"/>
  <c r="AA31" i="4"/>
  <c r="D13" i="15" s="1"/>
  <c r="AG31" i="4"/>
  <c r="AL31" i="4"/>
  <c r="D20" i="15" s="1"/>
  <c r="C54" i="4" l="1"/>
  <c r="G32" i="15" s="1"/>
  <c r="C53" i="4"/>
  <c r="F32" i="15" s="1"/>
  <c r="F54" i="4"/>
  <c r="D25" i="15"/>
  <c r="L53" i="4"/>
  <c r="F51" i="15"/>
  <c r="F39" i="15"/>
  <c r="G16" i="15"/>
  <c r="S53" i="4"/>
  <c r="D38" i="15"/>
  <c r="G31" i="15"/>
  <c r="G33" i="15"/>
  <c r="U54" i="4"/>
  <c r="W53" i="4"/>
  <c r="F21" i="15" s="1"/>
  <c r="E48" i="15"/>
  <c r="O53" i="4"/>
  <c r="F35" i="15" s="1"/>
  <c r="G51" i="15"/>
  <c r="D49" i="15"/>
  <c r="G13" i="15"/>
  <c r="E27" i="15"/>
  <c r="E15" i="15"/>
  <c r="G39" i="15"/>
  <c r="E45" i="15"/>
  <c r="E44" i="15"/>
  <c r="E54" i="15"/>
  <c r="E49" i="15"/>
  <c r="Y54" i="4"/>
  <c r="AC53" i="4"/>
  <c r="F44" i="15" s="1"/>
  <c r="E21" i="15"/>
  <c r="E42" i="15"/>
  <c r="E19" i="15"/>
  <c r="E14" i="15"/>
  <c r="E40" i="15"/>
  <c r="E16" i="15"/>
  <c r="E18" i="15"/>
  <c r="G55" i="15"/>
  <c r="D48" i="15"/>
  <c r="D14" i="15"/>
  <c r="D17" i="15"/>
  <c r="G24" i="15"/>
  <c r="G10" i="15"/>
  <c r="E25" i="15"/>
  <c r="E46" i="15"/>
  <c r="E47" i="15"/>
  <c r="F23" i="15"/>
  <c r="F20" i="15"/>
  <c r="AW54" i="4"/>
  <c r="G53" i="15" s="1"/>
  <c r="AR53" i="4"/>
  <c r="F11" i="15" s="1"/>
  <c r="D44" i="15"/>
  <c r="E31" i="15"/>
  <c r="D40" i="15"/>
  <c r="E29" i="15"/>
  <c r="G19" i="15"/>
  <c r="D47" i="15"/>
  <c r="D18" i="15"/>
  <c r="D21" i="15"/>
  <c r="D35" i="15"/>
  <c r="E35" i="15"/>
  <c r="O54" i="4"/>
  <c r="G35" i="15" s="1"/>
  <c r="E55" i="15"/>
  <c r="E24" i="15"/>
  <c r="E50" i="15"/>
  <c r="D46" i="15"/>
  <c r="F31" i="15"/>
  <c r="G26" i="15"/>
  <c r="G52" i="15"/>
  <c r="AI53" i="4"/>
  <c r="F40" i="15" s="1"/>
  <c r="P54" i="4"/>
  <c r="G12" i="15" s="1"/>
  <c r="E51" i="15"/>
  <c r="E22" i="15"/>
  <c r="E17" i="15"/>
  <c r="E11" i="15"/>
  <c r="D34" i="15"/>
  <c r="E37" i="15"/>
  <c r="G43" i="15"/>
  <c r="F45" i="15"/>
  <c r="F33" i="15"/>
  <c r="G54" i="15"/>
  <c r="AC54" i="4"/>
  <c r="E39" i="15"/>
  <c r="F55" i="15"/>
  <c r="F25" i="15"/>
  <c r="F26" i="15"/>
  <c r="D56" i="15"/>
  <c r="E57" i="15"/>
  <c r="D12" i="15"/>
  <c r="G44" i="15"/>
  <c r="E12" i="15"/>
  <c r="E38" i="15"/>
  <c r="F52" i="15"/>
  <c r="E28" i="15"/>
  <c r="F47" i="15"/>
  <c r="E56" i="15"/>
  <c r="G42" i="15"/>
  <c r="D26" i="15"/>
  <c r="D29" i="15"/>
  <c r="D31" i="15"/>
  <c r="D28" i="15"/>
  <c r="E30" i="15"/>
  <c r="F22" i="15"/>
  <c r="E9" i="15"/>
  <c r="G15" i="15"/>
  <c r="E26" i="15"/>
  <c r="G11" i="15"/>
  <c r="F54" i="15"/>
  <c r="E20" i="15"/>
  <c r="F10" i="15"/>
  <c r="E43" i="15"/>
  <c r="G20" i="15"/>
  <c r="D45" i="15"/>
  <c r="R54" i="4"/>
  <c r="G47" i="15" s="1"/>
  <c r="F16" i="15"/>
  <c r="F9" i="15"/>
  <c r="F37" i="15"/>
  <c r="F42" i="15"/>
  <c r="F24" i="15"/>
  <c r="F19" i="15"/>
  <c r="E13" i="15"/>
  <c r="F56" i="15"/>
  <c r="F43" i="15"/>
  <c r="F41" i="15"/>
  <c r="G30" i="15"/>
  <c r="G9" i="15"/>
  <c r="D9" i="15"/>
  <c r="G37" i="15"/>
  <c r="F36" i="15"/>
  <c r="G56" i="15"/>
  <c r="F15" i="15"/>
  <c r="F27" i="15"/>
  <c r="G41" i="15"/>
  <c r="G22" i="15"/>
  <c r="G50" i="15"/>
  <c r="G45" i="15"/>
  <c r="G23" i="15"/>
  <c r="G36" i="15"/>
  <c r="D23" i="15"/>
  <c r="G27" i="15"/>
  <c r="G49" i="15"/>
  <c r="AI54" i="4"/>
  <c r="G40" i="15" s="1"/>
  <c r="P53" i="4"/>
  <c r="F12" i="15" s="1"/>
  <c r="AM53" i="4"/>
  <c r="F18" i="15" s="1"/>
  <c r="W54" i="4"/>
  <c r="G21" i="15" s="1"/>
  <c r="AM54" i="4"/>
  <c r="G18" i="15" s="1"/>
  <c r="K53" i="4"/>
  <c r="F46" i="15" s="1"/>
  <c r="K54" i="4"/>
  <c r="G46" i="15" s="1"/>
  <c r="Z53" i="4"/>
  <c r="F38" i="15" s="1"/>
  <c r="Z54" i="4"/>
  <c r="G38" i="15" s="1"/>
  <c r="AA53" i="4"/>
  <c r="F34" i="15" s="1"/>
  <c r="AA54" i="4"/>
  <c r="G34" i="15" s="1"/>
  <c r="AE53" i="4"/>
  <c r="F14" i="15" s="1"/>
  <c r="AE54" i="4"/>
  <c r="G14" i="15" s="1"/>
  <c r="AL53" i="4"/>
  <c r="F17" i="15" s="1"/>
  <c r="AL54" i="4"/>
  <c r="G17" i="15" s="1"/>
  <c r="AY53" i="4"/>
  <c r="F57" i="15" s="1"/>
  <c r="AY54" i="4"/>
  <c r="G57" i="15" s="1"/>
  <c r="AG53" i="4"/>
  <c r="F29" i="15" s="1"/>
  <c r="AG54" i="4"/>
  <c r="G29" i="15" s="1"/>
  <c r="AH53" i="4"/>
  <c r="F28" i="15" s="1"/>
  <c r="AH54" i="4"/>
  <c r="G28" i="15" s="1"/>
  <c r="AK53" i="4"/>
  <c r="F48" i="15" s="1"/>
  <c r="AK54" i="4"/>
  <c r="G48" i="15" s="1"/>
</calcChain>
</file>

<file path=xl/sharedStrings.xml><?xml version="1.0" encoding="utf-8"?>
<sst xmlns="http://schemas.openxmlformats.org/spreadsheetml/2006/main" count="1065" uniqueCount="246">
  <si>
    <t>Game</t>
  </si>
  <si>
    <t>Value of new user coin balance</t>
  </si>
  <si>
    <t>Total primary bonus awarded daily</t>
  </si>
  <si>
    <t>Secondary bonus awarded / day</t>
  </si>
  <si>
    <t>Total secondary bonus amount daily</t>
  </si>
  <si>
    <t>Primary bonuses awarded / day</t>
  </si>
  <si>
    <t>Secondary coin bonus daily coin value</t>
  </si>
  <si>
    <t>$1 worth of chips</t>
  </si>
  <si>
    <t>Quick Hit Slots</t>
  </si>
  <si>
    <t>Caesars Slots</t>
  </si>
  <si>
    <t>Big Fish Casino</t>
  </si>
  <si>
    <t>House of Fun</t>
  </si>
  <si>
    <t>Heart of Vegas</t>
  </si>
  <si>
    <t>Default bet value</t>
  </si>
  <si>
    <t>DoubleU Casino</t>
  </si>
  <si>
    <t>Minimum bet value</t>
  </si>
  <si>
    <t>Minimum bet tuning</t>
  </si>
  <si>
    <t>Primary coin bonus daily coin value</t>
  </si>
  <si>
    <t>Huuuge Casino</t>
  </si>
  <si>
    <t>Choose Bet</t>
  </si>
  <si>
    <t>Average tertiary bonus awarded / day</t>
  </si>
  <si>
    <t>Tertiary bonus awarded / day</t>
  </si>
  <si>
    <t>Average secondary bonus awarded / day</t>
  </si>
  <si>
    <t>Average primary bonus awarded / day</t>
  </si>
  <si>
    <t>New User Coin Balance</t>
  </si>
  <si>
    <t>Bingo Blitz</t>
  </si>
  <si>
    <t>Slotomania HD</t>
  </si>
  <si>
    <t>Bingo Bash</t>
  </si>
  <si>
    <t>Total tertiary bonus amount daily</t>
  </si>
  <si>
    <t>Wizard of Oz</t>
  </si>
  <si>
    <t>Scatter Slots</t>
  </si>
  <si>
    <t>Results</t>
  </si>
  <si>
    <t xml:space="preserve"> Total daily coin balance </t>
  </si>
  <si>
    <t>Total daily coin balance value</t>
  </si>
  <si>
    <t>WSOP</t>
  </si>
  <si>
    <t>DoubleDown</t>
  </si>
  <si>
    <t>Jackpot Party HD</t>
  </si>
  <si>
    <t>Hit It Rich</t>
  </si>
  <si>
    <t>Gold Fish HD</t>
  </si>
  <si>
    <t>Wonka Slots</t>
  </si>
  <si>
    <t>myKONAMI</t>
  </si>
  <si>
    <t>Black Diamond Slots</t>
  </si>
  <si>
    <t>myVEGAS</t>
  </si>
  <si>
    <t>Default tuning</t>
  </si>
  <si>
    <t>Viva Slots Las Vegas</t>
  </si>
  <si>
    <t>Infinity Slots</t>
  </si>
  <si>
    <t>POP! Slots</t>
  </si>
  <si>
    <t>High 5 Casino</t>
  </si>
  <si>
    <t>Hot Shot Casino</t>
  </si>
  <si>
    <t>Jackpotjoy Slots</t>
  </si>
  <si>
    <t>Pharaoh's Way</t>
  </si>
  <si>
    <t>Slot Bonanza HD</t>
  </si>
  <si>
    <t>Slots Era</t>
  </si>
  <si>
    <t>Other bonus awarded / day</t>
  </si>
  <si>
    <t>Average other bonus awarded / day</t>
  </si>
  <si>
    <t>Total Other bonus amount daily</t>
  </si>
  <si>
    <t>Tertiary coin bonus daily coin value</t>
  </si>
  <si>
    <t>Other coin bonus daily coin value</t>
  </si>
  <si>
    <t>Zynga - Texas Holdem</t>
  </si>
  <si>
    <t>Xtreme Slots</t>
  </si>
  <si>
    <t>Old Vegas</t>
  </si>
  <si>
    <t>88 Fortune Slots</t>
  </si>
  <si>
    <t>Cashman Casino</t>
  </si>
  <si>
    <t>Poker Heat</t>
  </si>
  <si>
    <t>Scatter HoldEm Poker</t>
  </si>
  <si>
    <t>Royal House Slots</t>
  </si>
  <si>
    <t>Jackpot Magic Slots</t>
  </si>
  <si>
    <t>Spin to Win Slots</t>
  </si>
  <si>
    <t>Default bet value (poker buy-in)</t>
  </si>
  <si>
    <t>GSN Casino Deal or No Deal</t>
  </si>
  <si>
    <t>Bingo Party</t>
  </si>
  <si>
    <t>Monopoly Bingo</t>
  </si>
  <si>
    <t>Bingo Showdown</t>
  </si>
  <si>
    <t>Bingo Pop</t>
  </si>
  <si>
    <t>Ellen’s Road to Riches Slots</t>
  </si>
  <si>
    <t>Fresh Deck</t>
  </si>
  <si>
    <t>Pokerist</t>
  </si>
  <si>
    <t>Texas Holdem</t>
  </si>
  <si>
    <t>Choose</t>
  </si>
  <si>
    <t>GSN Casino Instant Deal</t>
  </si>
  <si>
    <t>Minimum bet value (Poker sm blind/min bet)</t>
  </si>
  <si>
    <t>Liquid and Grit's Economy Spreadsheet</t>
  </si>
  <si>
    <t>Category</t>
  </si>
  <si>
    <t>Number</t>
  </si>
  <si>
    <t>Notes</t>
  </si>
  <si>
    <t>This spreadsheet includes the economy analysis for many of the top apps</t>
  </si>
  <si>
    <t>Type</t>
  </si>
  <si>
    <t>Slots</t>
  </si>
  <si>
    <t>Bingo</t>
  </si>
  <si>
    <t>Poker</t>
  </si>
  <si>
    <t>ID</t>
  </si>
  <si>
    <t>New User Balance</t>
  </si>
  <si>
    <t>Daily Free Value</t>
  </si>
  <si>
    <t>Default Tuning</t>
  </si>
  <si>
    <t>Minimum Tuning</t>
  </si>
  <si>
    <t>Currency conversion</t>
  </si>
  <si>
    <t>Vlookup number</t>
  </si>
  <si>
    <t>~$5 worth of primary currency (non-sale)</t>
  </si>
  <si>
    <t>Cost of currency (~$5)</t>
  </si>
  <si>
    <t>Primary bonus amount</t>
  </si>
  <si>
    <t>Daily Spin</t>
  </si>
  <si>
    <t>Wheel of Fun</t>
  </si>
  <si>
    <t>Daily Stamp</t>
  </si>
  <si>
    <t>Daily Streak Amount</t>
  </si>
  <si>
    <t>Daily Streak Award</t>
  </si>
  <si>
    <t>Lotto Bonus</t>
  </si>
  <si>
    <t>Daily Spin w/FB</t>
  </si>
  <si>
    <t>Daily Lotto</t>
  </si>
  <si>
    <t>Coin Store</t>
  </si>
  <si>
    <t>Daily Bonus Streak</t>
  </si>
  <si>
    <t>Super Bonus</t>
  </si>
  <si>
    <t>Lobby Coin Bonus</t>
  </si>
  <si>
    <t>Read Bonus</t>
  </si>
  <si>
    <t>Daily Bonus</t>
  </si>
  <si>
    <t>Daily Spin Bonus</t>
  </si>
  <si>
    <t>Lucky Spin</t>
  </si>
  <si>
    <t>Coin Store Bonus</t>
  </si>
  <si>
    <t>Bonus Wheel</t>
  </si>
  <si>
    <t>Daily Bonus Spin</t>
  </si>
  <si>
    <t>Daily w/return bonus</t>
  </si>
  <si>
    <t>Daily Jackpot Wheel</t>
  </si>
  <si>
    <t>Daily Gift</t>
  </si>
  <si>
    <t>Daily Reward</t>
  </si>
  <si>
    <t>Daily Raffle Spin</t>
  </si>
  <si>
    <t>Mega Bonus</t>
  </si>
  <si>
    <t>Lucky Bonus</t>
  </si>
  <si>
    <t>Daily Reveiw</t>
  </si>
  <si>
    <t>Secondary coin bonus</t>
  </si>
  <si>
    <t>Coin Shop</t>
  </si>
  <si>
    <t>N/A</t>
  </si>
  <si>
    <t>Gold Vault - L15/T1</t>
  </si>
  <si>
    <t>Instant Deal</t>
  </si>
  <si>
    <t>Mystery Case</t>
  </si>
  <si>
    <t>Coin Bonus</t>
  </si>
  <si>
    <t>Bonus</t>
  </si>
  <si>
    <t>Mystery Box</t>
  </si>
  <si>
    <t>Monthly Magic Bonus</t>
  </si>
  <si>
    <t>Bonus Spin w/o Streak</t>
  </si>
  <si>
    <t>Store Bonus</t>
  </si>
  <si>
    <t>Bonus Spin</t>
  </si>
  <si>
    <t>Legacy Bonus</t>
  </si>
  <si>
    <t>Bonus w/o Streak</t>
  </si>
  <si>
    <t>Daily Inbox Gift</t>
  </si>
  <si>
    <t>Daily Streak Bonus</t>
  </si>
  <si>
    <t>Mitzy Gift</t>
  </si>
  <si>
    <t>Hourly Bonus</t>
  </si>
  <si>
    <t>Mega Bonus - Skill Game</t>
  </si>
  <si>
    <t>Collect Bonus</t>
  </si>
  <si>
    <t>Bonus Coins</t>
  </si>
  <si>
    <t>Rush Bonus</t>
  </si>
  <si>
    <t>Inbox Retention Gifts</t>
  </si>
  <si>
    <t>Xtreme Bonus</t>
  </si>
  <si>
    <t>Turbo Reward</t>
  </si>
  <si>
    <t>Lobby Bonus</t>
  </si>
  <si>
    <t>Daily Bonus Wheel</t>
  </si>
  <si>
    <t>Log-in Award</t>
  </si>
  <si>
    <t>Sctatcher - level 10</t>
  </si>
  <si>
    <t>Return Bonus</t>
  </si>
  <si>
    <t>Mega Bonus Wheel</t>
  </si>
  <si>
    <t>Free Daily Spin</t>
  </si>
  <si>
    <t>Tertiary coin bonus</t>
  </si>
  <si>
    <t>Lottery</t>
  </si>
  <si>
    <t>Sliver Vault</t>
  </si>
  <si>
    <t>Lucky Wheel</t>
  </si>
  <si>
    <t>Bonus Tickets</t>
  </si>
  <si>
    <t>Bonus Gems</t>
  </si>
  <si>
    <t>Silver Vault</t>
  </si>
  <si>
    <t>Chip Bonus</t>
  </si>
  <si>
    <t>Bonanza Wheel</t>
  </si>
  <si>
    <t>Instant Reward</t>
  </si>
  <si>
    <t>Lobby Coins</t>
  </si>
  <si>
    <t>Special Bonus</t>
  </si>
  <si>
    <t>Lobby Chips</t>
  </si>
  <si>
    <t>Other bonus</t>
  </si>
  <si>
    <t>Bronze Vault</t>
  </si>
  <si>
    <t>Watch for Coins</t>
  </si>
  <si>
    <t>$ value of free coins</t>
  </si>
  <si>
    <t>Lobby coin bonus increased to 100K and watch to earn/ speed up feature taken off</t>
  </si>
  <si>
    <t>watch to earn now speeds up the bronze vault x1 - Increase to return bonus was 1k each consecutive day max 25K</t>
  </si>
  <si>
    <t>Higher Lucky Wheel amounts</t>
  </si>
  <si>
    <t>daily bonus multiplier now upto x5 for 5days in a row</t>
  </si>
  <si>
    <t>Did not see a watch to earn - could not verify if amount correct of if the feature is still active</t>
  </si>
  <si>
    <t>collect lobby bonus 6x to activate party XP - in place of a mega bonus retention feature - additional rewards are not at level 1 or VIP level 1</t>
  </si>
  <si>
    <t>watch to earn now for speed up of the bronze vault - value of coins set at average of 5 BV awards</t>
  </si>
  <si>
    <t>4/8 Collect bonus coins 100 on ipad, 120 on iphone - both level 1</t>
  </si>
  <si>
    <t>Watch to Earn lobby icon- increasing rewards for watching videos consecutive videos by 100 - starts @10K</t>
  </si>
  <si>
    <t>Jackpot added to the dailly bonus - noted 7/31 - daily streak added as return bonus to daily bonus - VIP daily bonus multiplier added</t>
  </si>
  <si>
    <t>200k facebook connect not included in beginning balance - weighted average method used for gem valuation see ticket data tab</t>
  </si>
  <si>
    <t>total bet = sweepstakes entry *accumulates on fs - daily reward bonus increases by 10K daily, daily wheel bonus multiplier = xdays streak</t>
  </si>
  <si>
    <t>Primary bingo play currency (dice) is bought with gems - 11 dice for 40 gems -&gt; 30 gems for 4.99 -&gt; 1 dice = 3.64gems could by 8 dice with $5 gem package - didnt make gems primary currency because then side by side bingo apps wouldnt be comparing bingo play currency as primary</t>
  </si>
  <si>
    <t>Boosts may be purchsed each game for coins</t>
  </si>
  <si>
    <t>Lucky Streak' return bonus included it in the bonus - other bonus is not for currency rather a XP 200% boost</t>
  </si>
  <si>
    <t>Bonuses based on league advancment and current league -data collected with min advancement in leagues or standings (mega bonus requries play and may affect level) - Lobby special bonus changed from 4hr to hrs</t>
  </si>
  <si>
    <t>VIP daily reward is 6,000,000 + 10 Gems this is used for the VIP Day = Coins - some reason VIP was awarded for new player (no game play) just one day (collected as day 2 bonus)</t>
  </si>
  <si>
    <t>second currency can be purchased or earn through achievements to be used to purchase some avatars and extra spins of the stepper mini game for more chips</t>
  </si>
  <si>
    <t>add secondary currency to feature matrix</t>
  </si>
  <si>
    <t>Starting Balance</t>
  </si>
  <si>
    <t>10000000 Coins, 1 Bronze Ticket</t>
  </si>
  <si>
    <t>12,000,000 Coins, 50 Gems</t>
  </si>
  <si>
    <t>150 Coins, 10 Gems, 1,000 Black Diamonds</t>
  </si>
  <si>
    <t>3,000 Coins, 3 Diamonds</t>
  </si>
  <si>
    <t>2,500 Coins, 30 Bingo Chips, 30 Boosts</t>
  </si>
  <si>
    <t>5,000 coins, 50 Bingo Chips, 30 Boosts</t>
  </si>
  <si>
    <t>500 BingoTickets, 30Boosts</t>
  </si>
  <si>
    <t>2,000 Money, 20 Gems</t>
  </si>
  <si>
    <t>30 Tickets, 16 Boosts</t>
  </si>
  <si>
    <t>68 Cherries, 17,500 Coins</t>
  </si>
  <si>
    <t>15,000 Chips</t>
  </si>
  <si>
    <t>80,000 Chips</t>
  </si>
  <si>
    <t>1,000,000 Coins, 20 Gems</t>
  </si>
  <si>
    <t>35,000 Chips, 1 Gold</t>
  </si>
  <si>
    <t>5,000 Chips, 10 Gold Coins</t>
  </si>
  <si>
    <t>800 Chips</t>
  </si>
  <si>
    <t>Currency Conversions</t>
  </si>
  <si>
    <t>Other currencies</t>
  </si>
  <si>
    <t>Bronze Tickets</t>
  </si>
  <si>
    <t>Magic Spin Gem</t>
  </si>
  <si>
    <t>Gems</t>
  </si>
  <si>
    <t>Diamonds</t>
  </si>
  <si>
    <t>Pink Gems</t>
  </si>
  <si>
    <t>Coins</t>
  </si>
  <si>
    <t>Boosts</t>
  </si>
  <si>
    <t>Gold</t>
  </si>
  <si>
    <t>Gold Coins</t>
  </si>
  <si>
    <t>Amount of currency</t>
  </si>
  <si>
    <t>Cost of currency</t>
  </si>
  <si>
    <t>Cost each</t>
  </si>
  <si>
    <t>Black Diamonds</t>
  </si>
  <si>
    <t>Blue Gems</t>
  </si>
  <si>
    <t>Money</t>
  </si>
  <si>
    <t>Mini Games</t>
  </si>
  <si>
    <t>Rainbow Gems</t>
  </si>
  <si>
    <t>Pull Tabs/Scratchers</t>
  </si>
  <si>
    <t>Scratchers</t>
  </si>
  <si>
    <t>Locked</t>
  </si>
  <si>
    <t>5 Bingo Chips</t>
  </si>
  <si>
    <t>5 Gems</t>
  </si>
  <si>
    <t>Feature</t>
  </si>
  <si>
    <t>Data collection</t>
  </si>
  <si>
    <t>The data below is the data used to determine the output of each feature. Notes included</t>
  </si>
  <si>
    <t>GSN Casino</t>
  </si>
  <si>
    <t>Starting Balance (Explained)</t>
  </si>
  <si>
    <t>Input numbers that come from the Data tab</t>
  </si>
  <si>
    <t>Amount collected time set time period</t>
  </si>
  <si>
    <t>Adjust this number based on the engagement of the player group</t>
  </si>
  <si>
    <t>Hours players can play and collect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</si>
</sst>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;;@"/>
    <numFmt numFmtId="166" formatCode="&quot;$&quot;#,##0.0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Arial"/>
      <family val="2"/>
    </font>
    <font>
      <sz val="12"/>
      <color rgb="FF3F3F76"/>
      <name val="Calibri"/>
      <family val="2"/>
      <scheme val="minor"/>
    </font>
    <font>
      <i/>
      <sz val="12"/>
      <color rgb="FF7F7F7F"/>
      <name val="Calibri"/>
      <family val="2"/>
      <scheme val="minor"/>
    </font>
    <font>
      <i/>
      <sz val="10"/>
      <color rgb="FF000000"/>
      <name val="Arial"/>
      <family val="2"/>
    </font>
    <font>
      <i/>
      <sz val="12"/>
      <color rgb="FF00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rgb="FF3F3F76"/>
      <name val="Calibri"/>
      <family val="2"/>
      <scheme val="minor"/>
    </font>
    <font>
      <b/>
      <sz val="12"/>
      <color theme="3"/>
      <name val="Calibri Light"/>
      <family val="2"/>
      <scheme val="maj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2" borderId="2" applyNumberFormat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6" fillId="0" borderId="1" xfId="5"/>
    <xf numFmtId="0" fontId="6" fillId="0" borderId="0" xfId="48"/>
    <xf numFmtId="0" fontId="10" fillId="0" borderId="0" xfId="47" applyAlignment="1"/>
    <xf numFmtId="0" fontId="0" fillId="0" borderId="0" xfId="0" applyFont="1" applyAlignment="1"/>
    <xf numFmtId="0" fontId="14" fillId="0" borderId="0" xfId="0" applyFont="1" applyAlignment="1"/>
    <xf numFmtId="0" fontId="6" fillId="0" borderId="1" xfId="5" applyAlignment="1">
      <alignment horizontal="center"/>
    </xf>
    <xf numFmtId="0" fontId="0" fillId="0" borderId="0" xfId="0" applyAlignment="1">
      <alignment horizontal="center"/>
    </xf>
    <xf numFmtId="0" fontId="13" fillId="0" borderId="3" xfId="94" applyBorder="1"/>
    <xf numFmtId="0" fontId="13" fillId="0" borderId="4" xfId="94" applyBorder="1" applyAlignment="1">
      <alignment horizontal="center"/>
    </xf>
    <xf numFmtId="0" fontId="13" fillId="0" borderId="4" xfId="94" applyBorder="1"/>
    <xf numFmtId="0" fontId="13" fillId="0" borderId="5" xfId="94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0" xfId="0" applyFont="1"/>
    <xf numFmtId="0" fontId="9" fillId="0" borderId="0" xfId="0" applyFont="1"/>
    <xf numFmtId="3" fontId="9" fillId="0" borderId="0" xfId="0" applyNumberFormat="1" applyFont="1"/>
    <xf numFmtId="8" fontId="9" fillId="0" borderId="0" xfId="0" applyNumberFormat="1" applyFont="1"/>
    <xf numFmtId="165" fontId="0" fillId="0" borderId="0" xfId="2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3" fillId="0" borderId="0" xfId="94" applyFont="1" applyAlignment="1">
      <alignment vertical="center"/>
    </xf>
    <xf numFmtId="0" fontId="13" fillId="0" borderId="0" xfId="94" applyFont="1" applyAlignment="1">
      <alignment horizontal="center" vertical="center" wrapText="1"/>
    </xf>
    <xf numFmtId="3" fontId="13" fillId="0" borderId="0" xfId="94" applyNumberFormat="1" applyFont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48" applyFont="1" applyAlignment="1"/>
    <xf numFmtId="0" fontId="16" fillId="0" borderId="1" xfId="5" applyFont="1" applyAlignment="1"/>
    <xf numFmtId="0" fontId="16" fillId="0" borderId="1" xfId="5" applyFont="1"/>
    <xf numFmtId="0" fontId="16" fillId="0" borderId="1" xfId="5" applyFont="1" applyAlignment="1">
      <alignment horizontal="center"/>
    </xf>
    <xf numFmtId="0" fontId="16" fillId="0" borderId="0" xfId="48" applyFo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1" applyNumberFormat="1" applyFont="1"/>
    <xf numFmtId="0" fontId="18" fillId="0" borderId="0" xfId="48" applyFont="1"/>
    <xf numFmtId="3" fontId="1" fillId="0" borderId="0" xfId="0" applyNumberFormat="1" applyFont="1"/>
    <xf numFmtId="0" fontId="13" fillId="0" borderId="0" xfId="94" applyBorder="1"/>
    <xf numFmtId="0" fontId="13" fillId="0" borderId="0" xfId="94" applyBorder="1" applyAlignment="1">
      <alignment horizontal="center"/>
    </xf>
    <xf numFmtId="1" fontId="0" fillId="0" borderId="0" xfId="1" applyNumberFormat="1" applyFont="1" applyAlignment="1">
      <alignment horizontal="center"/>
    </xf>
    <xf numFmtId="166" fontId="17" fillId="0" borderId="0" xfId="2" applyNumberFormat="1" applyFont="1" applyAlignment="1">
      <alignment horizontal="center"/>
    </xf>
    <xf numFmtId="3" fontId="17" fillId="0" borderId="0" xfId="1" applyNumberFormat="1" applyFont="1" applyAlignment="1">
      <alignment horizontal="center"/>
    </xf>
    <xf numFmtId="0" fontId="19" fillId="2" borderId="2" xfId="93" applyFont="1" applyAlignment="1">
      <alignment horizontal="center"/>
    </xf>
    <xf numFmtId="3" fontId="0" fillId="0" borderId="0" xfId="1" applyNumberFormat="1" applyFont="1" applyAlignment="1">
      <alignment horizontal="center"/>
    </xf>
    <xf numFmtId="3" fontId="7" fillId="0" borderId="0" xfId="95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0" fillId="0" borderId="0" xfId="47" applyFont="1" applyAlignment="1"/>
    <xf numFmtId="0" fontId="21" fillId="0" borderId="0" xfId="0" applyFont="1" applyAlignment="1">
      <alignment horizontal="center"/>
    </xf>
    <xf numFmtId="8" fontId="17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13" fillId="0" borderId="0" xfId="94" applyFont="1" applyAlignment="1">
      <alignment vertical="center" wrapText="1"/>
    </xf>
  </cellXfs>
  <cellStyles count="96">
    <cellStyle name="Comma" xfId="1" builtinId="3"/>
    <cellStyle name="Comma 2" xfId="12" xr:uid="{00000000-0005-0000-0000-000001000000}"/>
    <cellStyle name="Comma 3" xfId="23" xr:uid="{00000000-0005-0000-0000-000002000000}"/>
    <cellStyle name="Comma 4" xfId="66" xr:uid="{00000000-0005-0000-0000-000003000000}"/>
    <cellStyle name="Comma 5" xfId="68" xr:uid="{00000000-0005-0000-0000-000004000000}"/>
    <cellStyle name="Currency" xfId="2" builtinId="4"/>
    <cellStyle name="Currency 2" xfId="13" xr:uid="{00000000-0005-0000-0000-000006000000}"/>
    <cellStyle name="Currency 3" xfId="22" xr:uid="{00000000-0005-0000-0000-000007000000}"/>
    <cellStyle name="Currency 4" xfId="65" xr:uid="{00000000-0005-0000-0000-000008000000}"/>
    <cellStyle name="Currency 5" xfId="67" xr:uid="{00000000-0005-0000-0000-000009000000}"/>
    <cellStyle name="Explanatory Text" xfId="94" builtinId="53"/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0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Heading 3" xfId="5" builtinId="18"/>
    <cellStyle name="Heading 4" xfId="48" builtinId="19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1" builtinId="8" hidden="1"/>
    <cellStyle name="Hyperlink" xfId="43" builtinId="8" hidden="1"/>
    <cellStyle name="Hyperlink" xfId="45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5" builtinId="8"/>
    <cellStyle name="Input" xfId="93" builtinId="20"/>
    <cellStyle name="Normal" xfId="0" builtinId="0"/>
    <cellStyle name="Normal 2" xfId="42" xr:uid="{00000000-0005-0000-0000-00005C000000}"/>
    <cellStyle name="Title" xfId="47" builtinId="1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560" b="0" i="0" u="none" strike="noStrike" kern="1200" spc="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New User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60" b="0" i="0" u="none" strike="noStrike" kern="1200" spc="0" baseline="0">
              <a:solidFill>
                <a:srgbClr val="44566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Outputs!$D$8</c:f>
              <c:strCache>
                <c:ptCount val="1"/>
                <c:pt idx="0">
                  <c:v>New User Balance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Outputs!$B$9:$B$57</c:f>
              <c:strCache>
                <c:ptCount val="36"/>
                <c:pt idx="0">
                  <c:v>Pharaoh's Way</c:v>
                </c:pt>
                <c:pt idx="1">
                  <c:v>Caesars Slots</c:v>
                </c:pt>
                <c:pt idx="2">
                  <c:v>Slot Bonanza HD</c:v>
                </c:pt>
                <c:pt idx="3">
                  <c:v>Slotomania HD</c:v>
                </c:pt>
                <c:pt idx="4">
                  <c:v>Slots Era</c:v>
                </c:pt>
                <c:pt idx="5">
                  <c:v>Spin to Win Slots</c:v>
                </c:pt>
                <c:pt idx="6">
                  <c:v>Jackpot Magic Slots</c:v>
                </c:pt>
                <c:pt idx="7">
                  <c:v>Scatter Slots</c:v>
                </c:pt>
                <c:pt idx="8">
                  <c:v>Ellen’s Road to Riches Slots</c:v>
                </c:pt>
                <c:pt idx="9">
                  <c:v>Black Diamond Slots</c:v>
                </c:pt>
                <c:pt idx="10">
                  <c:v>DoubleDown</c:v>
                </c:pt>
                <c:pt idx="11">
                  <c:v>Big Fish Casino</c:v>
                </c:pt>
                <c:pt idx="12">
                  <c:v>Old Vegas</c:v>
                </c:pt>
                <c:pt idx="13">
                  <c:v>Xtreme Slots</c:v>
                </c:pt>
                <c:pt idx="14">
                  <c:v>Jackpot Party HD</c:v>
                </c:pt>
                <c:pt idx="15">
                  <c:v>House of Fun</c:v>
                </c:pt>
                <c:pt idx="16">
                  <c:v>Huuuge Casino</c:v>
                </c:pt>
                <c:pt idx="17">
                  <c:v>Hot Shot Casino</c:v>
                </c:pt>
                <c:pt idx="18">
                  <c:v>High 5 Casino</c:v>
                </c:pt>
                <c:pt idx="19">
                  <c:v>Quick Hit Slots</c:v>
                </c:pt>
                <c:pt idx="20">
                  <c:v>Wonka Slots</c:v>
                </c:pt>
                <c:pt idx="21">
                  <c:v>Infinity Slots</c:v>
                </c:pt>
                <c:pt idx="22">
                  <c:v>POP! Slots</c:v>
                </c:pt>
                <c:pt idx="23">
                  <c:v>Hit It Rich</c:v>
                </c:pt>
                <c:pt idx="24">
                  <c:v>88 Fortune Slots</c:v>
                </c:pt>
                <c:pt idx="25">
                  <c:v>Viva Slots Las Vegas</c:v>
                </c:pt>
                <c:pt idx="26">
                  <c:v>Gold Fish HD</c:v>
                </c:pt>
                <c:pt idx="27">
                  <c:v>myVEGAS</c:v>
                </c:pt>
                <c:pt idx="28">
                  <c:v>Jackpotjoy Slots</c:v>
                </c:pt>
                <c:pt idx="29">
                  <c:v>Wizard of Oz</c:v>
                </c:pt>
                <c:pt idx="30">
                  <c:v>myKONAMI</c:v>
                </c:pt>
                <c:pt idx="31">
                  <c:v>Royal House Slots</c:v>
                </c:pt>
                <c:pt idx="32">
                  <c:v>GSN Casino</c:v>
                </c:pt>
                <c:pt idx="33">
                  <c:v>Heart of Vegas</c:v>
                </c:pt>
                <c:pt idx="34">
                  <c:v>Cashman Casino</c:v>
                </c:pt>
                <c:pt idx="35">
                  <c:v>DoubleU Casino</c:v>
                </c:pt>
              </c:strCache>
            </c:strRef>
          </c:cat>
          <c:val>
            <c:numRef>
              <c:f>Outputs!$D$9:$D$57</c:f>
              <c:numCache>
                <c:formatCode>"$"#,##0.00;;@</c:formatCode>
                <c:ptCount val="36"/>
                <c:pt idx="0">
                  <c:v>4.8309178743961354</c:v>
                </c:pt>
                <c:pt idx="1">
                  <c:v>1</c:v>
                </c:pt>
                <c:pt idx="2">
                  <c:v>16.018999999999998</c:v>
                </c:pt>
                <c:pt idx="3">
                  <c:v>5</c:v>
                </c:pt>
                <c:pt idx="4">
                  <c:v>17.5</c:v>
                </c:pt>
                <c:pt idx="5">
                  <c:v>0.4</c:v>
                </c:pt>
                <c:pt idx="6">
                  <c:v>5</c:v>
                </c:pt>
                <c:pt idx="7">
                  <c:v>5.2500208333333331</c:v>
                </c:pt>
                <c:pt idx="8">
                  <c:v>3.4722222222222223</c:v>
                </c:pt>
                <c:pt idx="9">
                  <c:v>6</c:v>
                </c:pt>
                <c:pt idx="10">
                  <c:v>16</c:v>
                </c:pt>
                <c:pt idx="11">
                  <c:v>9.0909090909090917</c:v>
                </c:pt>
                <c:pt idx="12">
                  <c:v>7.5</c:v>
                </c:pt>
                <c:pt idx="13">
                  <c:v>1.875</c:v>
                </c:pt>
                <c:pt idx="14">
                  <c:v>3</c:v>
                </c:pt>
                <c:pt idx="15">
                  <c:v>0.22727272727272727</c:v>
                </c:pt>
                <c:pt idx="16">
                  <c:v>5.7151555555555555</c:v>
                </c:pt>
                <c:pt idx="17">
                  <c:v>4.375</c:v>
                </c:pt>
                <c:pt idx="18">
                  <c:v>0.625</c:v>
                </c:pt>
                <c:pt idx="19">
                  <c:v>1.25</c:v>
                </c:pt>
                <c:pt idx="20">
                  <c:v>1.5</c:v>
                </c:pt>
                <c:pt idx="21">
                  <c:v>1.6666666666666667</c:v>
                </c:pt>
                <c:pt idx="22">
                  <c:v>0.33333333333333331</c:v>
                </c:pt>
                <c:pt idx="23">
                  <c:v>16</c:v>
                </c:pt>
                <c:pt idx="24">
                  <c:v>1.2698412698412698</c:v>
                </c:pt>
                <c:pt idx="25">
                  <c:v>1.3333333333333333</c:v>
                </c:pt>
                <c:pt idx="26">
                  <c:v>1.6666666666666667</c:v>
                </c:pt>
                <c:pt idx="27">
                  <c:v>0.95238095238095233</c:v>
                </c:pt>
                <c:pt idx="28">
                  <c:v>5.5555555555555552E-2</c:v>
                </c:pt>
                <c:pt idx="29">
                  <c:v>1.5</c:v>
                </c:pt>
                <c:pt idx="30">
                  <c:v>0.41666666666666669</c:v>
                </c:pt>
                <c:pt idx="31">
                  <c:v>0.25974025974025972</c:v>
                </c:pt>
                <c:pt idx="32">
                  <c:v>1.3020833333333333</c:v>
                </c:pt>
                <c:pt idx="33">
                  <c:v>20</c:v>
                </c:pt>
                <c:pt idx="34">
                  <c:v>5</c:v>
                </c:pt>
                <c:pt idx="35">
                  <c:v>3.3333333333333335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0-3643-9819-EC0D6488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27"/>
        <c:axId val="-991062464"/>
        <c:axId val="-991060416"/>
      </c:barChart>
      <c:catAx>
        <c:axId val="-9910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0416"/>
        <c:crosses val="autoZero"/>
        <c:auto val="1"/>
        <c:lblAlgn val="ctr"/>
        <c:lblOffset val="100"/>
        <c:noMultiLvlLbl val="0"/>
      </c:catAx>
      <c:valAx>
        <c:axId val="-991060416"/>
        <c:scaling>
          <c:orientation val="minMax"/>
        </c:scaling>
        <c:delete val="0"/>
        <c:axPos val="l"/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rgbClr val="445666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560" b="1" i="0" u="none" strike="noStrike" kern="1200" spc="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Daily Free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60" b="1" i="0" u="none" strike="noStrike" kern="1200" spc="0" baseline="0">
              <a:solidFill>
                <a:srgbClr val="44566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Outputs!$E$8</c:f>
              <c:strCache>
                <c:ptCount val="1"/>
                <c:pt idx="0">
                  <c:v>Daily Free Value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Outputs!$B$9:$B$57</c:f>
              <c:strCache>
                <c:ptCount val="36"/>
                <c:pt idx="0">
                  <c:v>Pharaoh's Way</c:v>
                </c:pt>
                <c:pt idx="1">
                  <c:v>Caesars Slots</c:v>
                </c:pt>
                <c:pt idx="2">
                  <c:v>Slot Bonanza HD</c:v>
                </c:pt>
                <c:pt idx="3">
                  <c:v>Slotomania HD</c:v>
                </c:pt>
                <c:pt idx="4">
                  <c:v>Slots Era</c:v>
                </c:pt>
                <c:pt idx="5">
                  <c:v>Spin to Win Slots</c:v>
                </c:pt>
                <c:pt idx="6">
                  <c:v>Jackpot Magic Slots</c:v>
                </c:pt>
                <c:pt idx="7">
                  <c:v>Scatter Slots</c:v>
                </c:pt>
                <c:pt idx="8">
                  <c:v>Ellen’s Road to Riches Slots</c:v>
                </c:pt>
                <c:pt idx="9">
                  <c:v>Black Diamond Slots</c:v>
                </c:pt>
                <c:pt idx="10">
                  <c:v>DoubleDown</c:v>
                </c:pt>
                <c:pt idx="11">
                  <c:v>Big Fish Casino</c:v>
                </c:pt>
                <c:pt idx="12">
                  <c:v>Old Vegas</c:v>
                </c:pt>
                <c:pt idx="13">
                  <c:v>Xtreme Slots</c:v>
                </c:pt>
                <c:pt idx="14">
                  <c:v>Jackpot Party HD</c:v>
                </c:pt>
                <c:pt idx="15">
                  <c:v>House of Fun</c:v>
                </c:pt>
                <c:pt idx="16">
                  <c:v>Huuuge Casino</c:v>
                </c:pt>
                <c:pt idx="17">
                  <c:v>Hot Shot Casino</c:v>
                </c:pt>
                <c:pt idx="18">
                  <c:v>High 5 Casino</c:v>
                </c:pt>
                <c:pt idx="19">
                  <c:v>Quick Hit Slots</c:v>
                </c:pt>
                <c:pt idx="20">
                  <c:v>Wonka Slots</c:v>
                </c:pt>
                <c:pt idx="21">
                  <c:v>Infinity Slots</c:v>
                </c:pt>
                <c:pt idx="22">
                  <c:v>POP! Slots</c:v>
                </c:pt>
                <c:pt idx="23">
                  <c:v>Hit It Rich</c:v>
                </c:pt>
                <c:pt idx="24">
                  <c:v>88 Fortune Slots</c:v>
                </c:pt>
                <c:pt idx="25">
                  <c:v>Viva Slots Las Vegas</c:v>
                </c:pt>
                <c:pt idx="26">
                  <c:v>Gold Fish HD</c:v>
                </c:pt>
                <c:pt idx="27">
                  <c:v>myVEGAS</c:v>
                </c:pt>
                <c:pt idx="28">
                  <c:v>Jackpotjoy Slots</c:v>
                </c:pt>
                <c:pt idx="29">
                  <c:v>Wizard of Oz</c:v>
                </c:pt>
                <c:pt idx="30">
                  <c:v>myKONAMI</c:v>
                </c:pt>
                <c:pt idx="31">
                  <c:v>Royal House Slots</c:v>
                </c:pt>
                <c:pt idx="32">
                  <c:v>GSN Casino</c:v>
                </c:pt>
                <c:pt idx="33">
                  <c:v>Heart of Vegas</c:v>
                </c:pt>
                <c:pt idx="34">
                  <c:v>Cashman Casino</c:v>
                </c:pt>
                <c:pt idx="35">
                  <c:v>DoubleU Casino</c:v>
                </c:pt>
              </c:strCache>
            </c:strRef>
          </c:cat>
          <c:val>
            <c:numRef>
              <c:f>Outputs!$E$9:$E$57</c:f>
              <c:numCache>
                <c:formatCode>"$"#,##0.00;;@</c:formatCode>
                <c:ptCount val="36"/>
                <c:pt idx="0">
                  <c:v>7.9951690821256041E-2</c:v>
                </c:pt>
                <c:pt idx="1">
                  <c:v>0.50617500000000004</c:v>
                </c:pt>
                <c:pt idx="2">
                  <c:v>9.9534000000000002</c:v>
                </c:pt>
                <c:pt idx="3">
                  <c:v>1.284</c:v>
                </c:pt>
                <c:pt idx="4">
                  <c:v>3.73</c:v>
                </c:pt>
                <c:pt idx="5">
                  <c:v>0.74399999999999999</c:v>
                </c:pt>
                <c:pt idx="6">
                  <c:v>6.3468749999999998</c:v>
                </c:pt>
                <c:pt idx="7">
                  <c:v>2.6059999999999999</c:v>
                </c:pt>
                <c:pt idx="8">
                  <c:v>1.3333333333333333</c:v>
                </c:pt>
                <c:pt idx="9">
                  <c:v>4.1821440000000001</c:v>
                </c:pt>
                <c:pt idx="10">
                  <c:v>0.92</c:v>
                </c:pt>
                <c:pt idx="11">
                  <c:v>7.14</c:v>
                </c:pt>
                <c:pt idx="12">
                  <c:v>2.5499999999999998</c:v>
                </c:pt>
                <c:pt idx="13">
                  <c:v>0.85833333333333328</c:v>
                </c:pt>
                <c:pt idx="14">
                  <c:v>0.61799999999999999</c:v>
                </c:pt>
                <c:pt idx="15">
                  <c:v>0.15909090909090909</c:v>
                </c:pt>
                <c:pt idx="16">
                  <c:v>1.9973777777777777</c:v>
                </c:pt>
                <c:pt idx="17">
                  <c:v>0.98906249999999996</c:v>
                </c:pt>
                <c:pt idx="18">
                  <c:v>6.8750000000000006E-2</c:v>
                </c:pt>
                <c:pt idx="19">
                  <c:v>0.39226</c:v>
                </c:pt>
                <c:pt idx="20">
                  <c:v>2.27</c:v>
                </c:pt>
                <c:pt idx="21">
                  <c:v>3.7215283333333335</c:v>
                </c:pt>
                <c:pt idx="22">
                  <c:v>0.58333333333333337</c:v>
                </c:pt>
                <c:pt idx="23">
                  <c:v>5.9669999999999996</c:v>
                </c:pt>
                <c:pt idx="24">
                  <c:v>0.61206349206349209</c:v>
                </c:pt>
                <c:pt idx="25">
                  <c:v>3</c:v>
                </c:pt>
                <c:pt idx="26">
                  <c:v>1.8166666666666667</c:v>
                </c:pt>
                <c:pt idx="27">
                  <c:v>2.8312380952380951</c:v>
                </c:pt>
                <c:pt idx="28">
                  <c:v>4.1111111111111114E-3</c:v>
                </c:pt>
                <c:pt idx="29">
                  <c:v>2.645</c:v>
                </c:pt>
                <c:pt idx="30">
                  <c:v>0.40396874999999999</c:v>
                </c:pt>
                <c:pt idx="31">
                  <c:v>2.9838961038961038</c:v>
                </c:pt>
                <c:pt idx="32">
                  <c:v>3.9203125000000001</c:v>
                </c:pt>
                <c:pt idx="33">
                  <c:v>1.018</c:v>
                </c:pt>
                <c:pt idx="34">
                  <c:v>0.78</c:v>
                </c:pt>
                <c:pt idx="35">
                  <c:v>2.4620000000000002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0-3643-9819-EC0D6488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27"/>
        <c:axId val="-991062464"/>
        <c:axId val="-991060416"/>
      </c:barChart>
      <c:catAx>
        <c:axId val="-9910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0416"/>
        <c:crosses val="autoZero"/>
        <c:auto val="1"/>
        <c:lblAlgn val="ctr"/>
        <c:lblOffset val="100"/>
        <c:noMultiLvlLbl val="0"/>
      </c:catAx>
      <c:valAx>
        <c:axId val="-991060416"/>
        <c:scaling>
          <c:orientation val="minMax"/>
        </c:scaling>
        <c:delete val="0"/>
        <c:axPos val="l"/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rgbClr val="445666"/>
          </a:solidFill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560" b="1" i="0" u="none" strike="noStrike" kern="1200" spc="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Default Bet New user tuning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60" b="1" i="0" u="none" strike="noStrike" kern="1200" spc="0" baseline="0">
              <a:solidFill>
                <a:srgbClr val="44566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Outputs!$F$8</c:f>
              <c:strCache>
                <c:ptCount val="1"/>
                <c:pt idx="0">
                  <c:v>Default Tuning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Outputs!$B$12:$B$54</c:f>
              <c:strCache>
                <c:ptCount val="35"/>
                <c:pt idx="0">
                  <c:v>Caesars Slots</c:v>
                </c:pt>
                <c:pt idx="1">
                  <c:v>Slot Bonanza HD</c:v>
                </c:pt>
                <c:pt idx="2">
                  <c:v>Slotomania HD</c:v>
                </c:pt>
                <c:pt idx="3">
                  <c:v>Slots Era</c:v>
                </c:pt>
                <c:pt idx="4">
                  <c:v>Spin to Win Slots</c:v>
                </c:pt>
                <c:pt idx="5">
                  <c:v>Jackpot Magic Slots</c:v>
                </c:pt>
                <c:pt idx="6">
                  <c:v>Scatter Slots</c:v>
                </c:pt>
                <c:pt idx="7">
                  <c:v>Ellen’s Road to Riches Slots</c:v>
                </c:pt>
                <c:pt idx="8">
                  <c:v>Black Diamond Slots</c:v>
                </c:pt>
                <c:pt idx="9">
                  <c:v>DoubleDown</c:v>
                </c:pt>
                <c:pt idx="10">
                  <c:v>Big Fish Casino</c:v>
                </c:pt>
                <c:pt idx="11">
                  <c:v>Old Vegas</c:v>
                </c:pt>
                <c:pt idx="12">
                  <c:v>Xtreme Slots</c:v>
                </c:pt>
                <c:pt idx="13">
                  <c:v>Jackpot Party HD</c:v>
                </c:pt>
                <c:pt idx="14">
                  <c:v>House of Fun</c:v>
                </c:pt>
                <c:pt idx="15">
                  <c:v>Huuuge Casino</c:v>
                </c:pt>
                <c:pt idx="16">
                  <c:v>Hot Shot Casino</c:v>
                </c:pt>
                <c:pt idx="17">
                  <c:v>High 5 Casino</c:v>
                </c:pt>
                <c:pt idx="18">
                  <c:v>Quick Hit Slots</c:v>
                </c:pt>
                <c:pt idx="19">
                  <c:v>Wonka Slots</c:v>
                </c:pt>
                <c:pt idx="20">
                  <c:v>Infinity Slots</c:v>
                </c:pt>
                <c:pt idx="21">
                  <c:v>POP! Slots</c:v>
                </c:pt>
                <c:pt idx="22">
                  <c:v>Hit It Rich</c:v>
                </c:pt>
                <c:pt idx="23">
                  <c:v>88 Fortune Slots</c:v>
                </c:pt>
                <c:pt idx="24">
                  <c:v>Viva Slots Las Vegas</c:v>
                </c:pt>
                <c:pt idx="25">
                  <c:v>Gold Fish HD</c:v>
                </c:pt>
                <c:pt idx="26">
                  <c:v>myVEGAS</c:v>
                </c:pt>
                <c:pt idx="27">
                  <c:v>Jackpotjoy Slots</c:v>
                </c:pt>
                <c:pt idx="28">
                  <c:v>Wizard of Oz</c:v>
                </c:pt>
                <c:pt idx="29">
                  <c:v>myKONAMI</c:v>
                </c:pt>
                <c:pt idx="30">
                  <c:v>Royal House Slots</c:v>
                </c:pt>
                <c:pt idx="31">
                  <c:v>GSN Casino</c:v>
                </c:pt>
                <c:pt idx="32">
                  <c:v>Heart of Vegas</c:v>
                </c:pt>
                <c:pt idx="33">
                  <c:v>Cashman Casino</c:v>
                </c:pt>
                <c:pt idx="34">
                  <c:v>DoubleU Casino</c:v>
                </c:pt>
              </c:strCache>
            </c:strRef>
          </c:cat>
          <c:val>
            <c:numRef>
              <c:f>Outputs!$F$12:$F$54</c:f>
              <c:numCache>
                <c:formatCode>#,##0</c:formatCode>
                <c:ptCount val="35"/>
                <c:pt idx="0">
                  <c:v>4000</c:v>
                </c:pt>
                <c:pt idx="1">
                  <c:v>3203.7999999999997</c:v>
                </c:pt>
                <c:pt idx="2">
                  <c:v>1111.1111111111111</c:v>
                </c:pt>
                <c:pt idx="3">
                  <c:v>1050</c:v>
                </c:pt>
                <c:pt idx="4">
                  <c:v>666.66666666666674</c:v>
                </c:pt>
                <c:pt idx="5">
                  <c:v>400</c:v>
                </c:pt>
                <c:pt idx="6">
                  <c:v>315.00124999999997</c:v>
                </c:pt>
                <c:pt idx="7">
                  <c:v>312.5</c:v>
                </c:pt>
                <c:pt idx="8">
                  <c:v>285.71428571428572</c:v>
                </c:pt>
                <c:pt idx="9">
                  <c:v>250</c:v>
                </c:pt>
                <c:pt idx="10">
                  <c:v>160.00000000000003</c:v>
                </c:pt>
                <c:pt idx="11">
                  <c:v>150</c:v>
                </c:pt>
                <c:pt idx="12">
                  <c:v>150</c:v>
                </c:pt>
                <c:pt idx="13">
                  <c:v>125</c:v>
                </c:pt>
                <c:pt idx="14">
                  <c:v>111.1111111111111</c:v>
                </c:pt>
                <c:pt idx="15">
                  <c:v>102.87280000000001</c:v>
                </c:pt>
                <c:pt idx="16">
                  <c:v>87.5</c:v>
                </c:pt>
                <c:pt idx="17">
                  <c:v>80</c:v>
                </c:pt>
                <c:pt idx="18">
                  <c:v>52.083333333333336</c:v>
                </c:pt>
                <c:pt idx="19">
                  <c:v>50</c:v>
                </c:pt>
                <c:pt idx="20">
                  <c:v>50</c:v>
                </c:pt>
                <c:pt idx="21">
                  <c:v>49.999999999999993</c:v>
                </c:pt>
                <c:pt idx="22">
                  <c:v>44.444444444444443</c:v>
                </c:pt>
                <c:pt idx="23">
                  <c:v>44.414834554741283</c:v>
                </c:pt>
                <c:pt idx="24">
                  <c:v>40</c:v>
                </c:pt>
                <c:pt idx="25">
                  <c:v>38.095238095238102</c:v>
                </c:pt>
                <c:pt idx="26">
                  <c:v>33.333333333333336</c:v>
                </c:pt>
                <c:pt idx="27">
                  <c:v>33.333333333333329</c:v>
                </c:pt>
                <c:pt idx="28">
                  <c:v>30</c:v>
                </c:pt>
                <c:pt idx="29">
                  <c:v>16.666666666666668</c:v>
                </c:pt>
                <c:pt idx="30">
                  <c:v>9.9999999999999982</c:v>
                </c:pt>
                <c:pt idx="31">
                  <c:v>6.2499999999999991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0-3643-9819-EC0D6488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27"/>
        <c:axId val="-991062464"/>
        <c:axId val="-991060416"/>
      </c:barChart>
      <c:catAx>
        <c:axId val="-9910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0416"/>
        <c:crosses val="autoZero"/>
        <c:auto val="1"/>
        <c:lblAlgn val="ctr"/>
        <c:lblOffset val="100"/>
        <c:noMultiLvlLbl val="0"/>
      </c:catAx>
      <c:valAx>
        <c:axId val="-9910604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rgbClr val="445666"/>
          </a:solidFill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560" b="1" i="0" u="none" strike="noStrike" kern="1200" spc="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Minimum Bet New user tuning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60" b="1" i="0" u="none" strike="noStrike" kern="1200" spc="0" baseline="0">
              <a:solidFill>
                <a:srgbClr val="44566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Outputs!$G$8</c:f>
              <c:strCache>
                <c:ptCount val="1"/>
                <c:pt idx="0">
                  <c:v>Minimum Tuning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Outputs!$B$12:$B$54</c:f>
              <c:strCache>
                <c:ptCount val="35"/>
                <c:pt idx="0">
                  <c:v>Caesars Slots</c:v>
                </c:pt>
                <c:pt idx="1">
                  <c:v>Slot Bonanza HD</c:v>
                </c:pt>
                <c:pt idx="2">
                  <c:v>Slotomania HD</c:v>
                </c:pt>
                <c:pt idx="3">
                  <c:v>Slots Era</c:v>
                </c:pt>
                <c:pt idx="4">
                  <c:v>Spin to Win Slots</c:v>
                </c:pt>
                <c:pt idx="5">
                  <c:v>Jackpot Magic Slots</c:v>
                </c:pt>
                <c:pt idx="6">
                  <c:v>Scatter Slots</c:v>
                </c:pt>
                <c:pt idx="7">
                  <c:v>Ellen’s Road to Riches Slots</c:v>
                </c:pt>
                <c:pt idx="8">
                  <c:v>Black Diamond Slots</c:v>
                </c:pt>
                <c:pt idx="9">
                  <c:v>DoubleDown</c:v>
                </c:pt>
                <c:pt idx="10">
                  <c:v>Big Fish Casino</c:v>
                </c:pt>
                <c:pt idx="11">
                  <c:v>Old Vegas</c:v>
                </c:pt>
                <c:pt idx="12">
                  <c:v>Xtreme Slots</c:v>
                </c:pt>
                <c:pt idx="13">
                  <c:v>Jackpot Party HD</c:v>
                </c:pt>
                <c:pt idx="14">
                  <c:v>House of Fun</c:v>
                </c:pt>
                <c:pt idx="15">
                  <c:v>Huuuge Casino</c:v>
                </c:pt>
                <c:pt idx="16">
                  <c:v>Hot Shot Casino</c:v>
                </c:pt>
                <c:pt idx="17">
                  <c:v>High 5 Casino</c:v>
                </c:pt>
                <c:pt idx="18">
                  <c:v>Quick Hit Slots</c:v>
                </c:pt>
                <c:pt idx="19">
                  <c:v>Wonka Slots</c:v>
                </c:pt>
                <c:pt idx="20">
                  <c:v>Infinity Slots</c:v>
                </c:pt>
                <c:pt idx="21">
                  <c:v>POP! Slots</c:v>
                </c:pt>
                <c:pt idx="22">
                  <c:v>Hit It Rich</c:v>
                </c:pt>
                <c:pt idx="23">
                  <c:v>88 Fortune Slots</c:v>
                </c:pt>
                <c:pt idx="24">
                  <c:v>Viva Slots Las Vegas</c:v>
                </c:pt>
                <c:pt idx="25">
                  <c:v>Gold Fish HD</c:v>
                </c:pt>
                <c:pt idx="26">
                  <c:v>myVEGAS</c:v>
                </c:pt>
                <c:pt idx="27">
                  <c:v>Jackpotjoy Slots</c:v>
                </c:pt>
                <c:pt idx="28">
                  <c:v>Wizard of Oz</c:v>
                </c:pt>
                <c:pt idx="29">
                  <c:v>myKONAMI</c:v>
                </c:pt>
                <c:pt idx="30">
                  <c:v>Royal House Slots</c:v>
                </c:pt>
                <c:pt idx="31">
                  <c:v>GSN Casino</c:v>
                </c:pt>
                <c:pt idx="32">
                  <c:v>Heart of Vegas</c:v>
                </c:pt>
                <c:pt idx="33">
                  <c:v>Cashman Casino</c:v>
                </c:pt>
                <c:pt idx="34">
                  <c:v>DoubleU Casino</c:v>
                </c:pt>
              </c:strCache>
            </c:strRef>
          </c:cat>
          <c:val>
            <c:numRef>
              <c:f>Outputs!$G$12:$G$54</c:f>
              <c:numCache>
                <c:formatCode>#,##0</c:formatCode>
                <c:ptCount val="35"/>
                <c:pt idx="0">
                  <c:v>4000</c:v>
                </c:pt>
                <c:pt idx="1">
                  <c:v>3203.7999999999997</c:v>
                </c:pt>
                <c:pt idx="2">
                  <c:v>11111.111111111111</c:v>
                </c:pt>
                <c:pt idx="3">
                  <c:v>1050</c:v>
                </c:pt>
                <c:pt idx="4">
                  <c:v>6666.666666666667</c:v>
                </c:pt>
                <c:pt idx="5">
                  <c:v>400</c:v>
                </c:pt>
                <c:pt idx="6">
                  <c:v>315.00124999999997</c:v>
                </c:pt>
                <c:pt idx="7">
                  <c:v>312.5</c:v>
                </c:pt>
                <c:pt idx="8">
                  <c:v>285.71428571428572</c:v>
                </c:pt>
                <c:pt idx="9">
                  <c:v>250</c:v>
                </c:pt>
                <c:pt idx="10">
                  <c:v>160.00000000000003</c:v>
                </c:pt>
                <c:pt idx="11">
                  <c:v>300</c:v>
                </c:pt>
                <c:pt idx="12">
                  <c:v>150</c:v>
                </c:pt>
                <c:pt idx="13">
                  <c:v>125</c:v>
                </c:pt>
                <c:pt idx="14">
                  <c:v>111.1111111111111</c:v>
                </c:pt>
                <c:pt idx="15">
                  <c:v>10287.280000000001</c:v>
                </c:pt>
                <c:pt idx="16">
                  <c:v>350</c:v>
                </c:pt>
                <c:pt idx="17">
                  <c:v>800</c:v>
                </c:pt>
                <c:pt idx="18">
                  <c:v>154.32098765432099</c:v>
                </c:pt>
                <c:pt idx="19">
                  <c:v>150</c:v>
                </c:pt>
                <c:pt idx="20">
                  <c:v>50</c:v>
                </c:pt>
                <c:pt idx="21">
                  <c:v>49.999999999999993</c:v>
                </c:pt>
                <c:pt idx="22">
                  <c:v>44.444444444444443</c:v>
                </c:pt>
                <c:pt idx="23">
                  <c:v>133.24450366422383</c:v>
                </c:pt>
                <c:pt idx="24">
                  <c:v>40</c:v>
                </c:pt>
                <c:pt idx="25">
                  <c:v>71.428571428571431</c:v>
                </c:pt>
                <c:pt idx="26">
                  <c:v>33.333333333333336</c:v>
                </c:pt>
                <c:pt idx="27">
                  <c:v>1999.9999999999998</c:v>
                </c:pt>
                <c:pt idx="28">
                  <c:v>150</c:v>
                </c:pt>
                <c:pt idx="29">
                  <c:v>16.666666666666668</c:v>
                </c:pt>
                <c:pt idx="30">
                  <c:v>9.9999999999999982</c:v>
                </c:pt>
                <c:pt idx="31">
                  <c:v>312.5</c:v>
                </c:pt>
                <c:pt idx="32">
                  <c:v>1000</c:v>
                </c:pt>
                <c:pt idx="33">
                  <c:v>200</c:v>
                </c:pt>
                <c:pt idx="34">
                  <c:v>166.66666666666666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0-3643-9819-EC0D6488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27"/>
        <c:axId val="-991062464"/>
        <c:axId val="-991060416"/>
      </c:barChart>
      <c:catAx>
        <c:axId val="-9910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0416"/>
        <c:crosses val="autoZero"/>
        <c:auto val="1"/>
        <c:lblAlgn val="ctr"/>
        <c:lblOffset val="100"/>
        <c:noMultiLvlLbl val="0"/>
      </c:catAx>
      <c:valAx>
        <c:axId val="-9910604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rgbClr val="445666"/>
          </a:solidFill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Currency conversion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rgbClr val="445666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Outputs!$H$8</c:f>
              <c:strCache>
                <c:ptCount val="1"/>
                <c:pt idx="0">
                  <c:v>Currency conversion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Outputs!$B$9:$B$57</c:f>
              <c:strCache>
                <c:ptCount val="36"/>
                <c:pt idx="0">
                  <c:v>Pharaoh's Way</c:v>
                </c:pt>
                <c:pt idx="1">
                  <c:v>Caesars Slots</c:v>
                </c:pt>
                <c:pt idx="2">
                  <c:v>Slot Bonanza HD</c:v>
                </c:pt>
                <c:pt idx="3">
                  <c:v>Slotomania HD</c:v>
                </c:pt>
                <c:pt idx="4">
                  <c:v>Slots Era</c:v>
                </c:pt>
                <c:pt idx="5">
                  <c:v>Spin to Win Slots</c:v>
                </c:pt>
                <c:pt idx="6">
                  <c:v>Jackpot Magic Slots</c:v>
                </c:pt>
                <c:pt idx="7">
                  <c:v>Scatter Slots</c:v>
                </c:pt>
                <c:pt idx="8">
                  <c:v>Ellen’s Road to Riches Slots</c:v>
                </c:pt>
                <c:pt idx="9">
                  <c:v>Black Diamond Slots</c:v>
                </c:pt>
                <c:pt idx="10">
                  <c:v>DoubleDown</c:v>
                </c:pt>
                <c:pt idx="11">
                  <c:v>Big Fish Casino</c:v>
                </c:pt>
                <c:pt idx="12">
                  <c:v>Old Vegas</c:v>
                </c:pt>
                <c:pt idx="13">
                  <c:v>Xtreme Slots</c:v>
                </c:pt>
                <c:pt idx="14">
                  <c:v>Jackpot Party HD</c:v>
                </c:pt>
                <c:pt idx="15">
                  <c:v>House of Fun</c:v>
                </c:pt>
                <c:pt idx="16">
                  <c:v>Huuuge Casino</c:v>
                </c:pt>
                <c:pt idx="17">
                  <c:v>Hot Shot Casino</c:v>
                </c:pt>
                <c:pt idx="18">
                  <c:v>High 5 Casino</c:v>
                </c:pt>
                <c:pt idx="19">
                  <c:v>Quick Hit Slots</c:v>
                </c:pt>
                <c:pt idx="20">
                  <c:v>Wonka Slots</c:v>
                </c:pt>
                <c:pt idx="21">
                  <c:v>Infinity Slots</c:v>
                </c:pt>
                <c:pt idx="22">
                  <c:v>POP! Slots</c:v>
                </c:pt>
                <c:pt idx="23">
                  <c:v>Hit It Rich</c:v>
                </c:pt>
                <c:pt idx="24">
                  <c:v>88 Fortune Slots</c:v>
                </c:pt>
                <c:pt idx="25">
                  <c:v>Viva Slots Las Vegas</c:v>
                </c:pt>
                <c:pt idx="26">
                  <c:v>Gold Fish HD</c:v>
                </c:pt>
                <c:pt idx="27">
                  <c:v>myVEGAS</c:v>
                </c:pt>
                <c:pt idx="28">
                  <c:v>Jackpotjoy Slots</c:v>
                </c:pt>
                <c:pt idx="29">
                  <c:v>Wizard of Oz</c:v>
                </c:pt>
                <c:pt idx="30">
                  <c:v>myKONAMI</c:v>
                </c:pt>
                <c:pt idx="31">
                  <c:v>Royal House Slots</c:v>
                </c:pt>
                <c:pt idx="32">
                  <c:v>GSN Casino</c:v>
                </c:pt>
                <c:pt idx="33">
                  <c:v>Heart of Vegas</c:v>
                </c:pt>
                <c:pt idx="34">
                  <c:v>Cashman Casino</c:v>
                </c:pt>
                <c:pt idx="35">
                  <c:v>DoubleU Casino</c:v>
                </c:pt>
              </c:strCache>
            </c:strRef>
          </c:cat>
          <c:val>
            <c:numRef>
              <c:f>Outputs!$H$9:$H$57</c:f>
              <c:numCache>
                <c:formatCode>#,##0</c:formatCode>
                <c:ptCount val="36"/>
                <c:pt idx="0">
                  <c:v>8280</c:v>
                </c:pt>
                <c:pt idx="1">
                  <c:v>40000</c:v>
                </c:pt>
                <c:pt idx="2">
                  <c:v>5000</c:v>
                </c:pt>
                <c:pt idx="3">
                  <c:v>2000</c:v>
                </c:pt>
                <c:pt idx="4">
                  <c:v>2400000</c:v>
                </c:pt>
                <c:pt idx="5">
                  <c:v>500000</c:v>
                </c:pt>
                <c:pt idx="6">
                  <c:v>200000</c:v>
                </c:pt>
                <c:pt idx="7">
                  <c:v>2400000</c:v>
                </c:pt>
                <c:pt idx="8">
                  <c:v>1440000</c:v>
                </c:pt>
                <c:pt idx="9">
                  <c:v>1000000</c:v>
                </c:pt>
                <c:pt idx="10">
                  <c:v>125000</c:v>
                </c:pt>
                <c:pt idx="11">
                  <c:v>11000</c:v>
                </c:pt>
                <c:pt idx="12">
                  <c:v>2000</c:v>
                </c:pt>
                <c:pt idx="13">
                  <c:v>2400</c:v>
                </c:pt>
                <c:pt idx="14">
                  <c:v>2000000</c:v>
                </c:pt>
                <c:pt idx="15">
                  <c:v>4400</c:v>
                </c:pt>
                <c:pt idx="16">
                  <c:v>1800000</c:v>
                </c:pt>
                <c:pt idx="17">
                  <c:v>320000</c:v>
                </c:pt>
                <c:pt idx="18">
                  <c:v>19200</c:v>
                </c:pt>
                <c:pt idx="19">
                  <c:v>1000000</c:v>
                </c:pt>
                <c:pt idx="20">
                  <c:v>1200000</c:v>
                </c:pt>
                <c:pt idx="21">
                  <c:v>1800000</c:v>
                </c:pt>
                <c:pt idx="22">
                  <c:v>90000</c:v>
                </c:pt>
                <c:pt idx="23">
                  <c:v>95000</c:v>
                </c:pt>
                <c:pt idx="24">
                  <c:v>1575000</c:v>
                </c:pt>
                <c:pt idx="25">
                  <c:v>1500</c:v>
                </c:pt>
                <c:pt idx="26">
                  <c:v>600000</c:v>
                </c:pt>
                <c:pt idx="27">
                  <c:v>52500</c:v>
                </c:pt>
                <c:pt idx="28">
                  <c:v>90000</c:v>
                </c:pt>
                <c:pt idx="29">
                  <c:v>1000000</c:v>
                </c:pt>
                <c:pt idx="30">
                  <c:v>240000</c:v>
                </c:pt>
                <c:pt idx="31">
                  <c:v>385000</c:v>
                </c:pt>
                <c:pt idx="32">
                  <c:v>9600</c:v>
                </c:pt>
                <c:pt idx="33">
                  <c:v>100000</c:v>
                </c:pt>
                <c:pt idx="34">
                  <c:v>400000</c:v>
                </c:pt>
                <c:pt idx="35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D-B147-9627-665388AFC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27"/>
        <c:axId val="-991062464"/>
        <c:axId val="-991060416"/>
      </c:barChart>
      <c:catAx>
        <c:axId val="-9910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0416"/>
        <c:crosses val="autoZero"/>
        <c:auto val="1"/>
        <c:lblAlgn val="ctr"/>
        <c:lblOffset val="100"/>
        <c:noMultiLvlLbl val="0"/>
      </c:catAx>
      <c:valAx>
        <c:axId val="-9910604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445666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BB09E2-E7B1-9E40-AE2F-65074BF0B110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4CA0CF2-1F07-BE4D-9BA3-E47AA0ECA98F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1314C7-75A6-6E48-A33E-051F5278928F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5C0B875-6E52-9749-AC77-1046562F6BE4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5755AD-0109-3647-8B77-E4EC7E809E61}">
  <sheetPr/>
  <sheetViews>
    <sheetView zoomScale="1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1493" cy="62931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C18987-197C-C04F-BD07-08CD416AF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1493" cy="62931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546C6D-F53B-0E45-92F9-15A457B628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1493" cy="62931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39FA60-ADF5-0046-8151-89E6E6BC55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1493" cy="62931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5B73F4-7442-7F4F-992B-892595A9B9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81493" cy="62931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D06C6-51CF-6C4F-9FB3-EBD68393E7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0B0U1q2ATpB1iVnBuWDNadEpxUG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autoPageBreaks="0"/>
  </sheetPr>
  <dimension ref="A1:H57"/>
  <sheetViews>
    <sheetView tabSelected="1" topLeftCell="A4" zoomScaleNormal="100" zoomScalePageLayoutView="89" workbookViewId="0">
      <selection activeCell="A4" sqref="A4:XFD5"/>
    </sheetView>
  </sheetViews>
  <sheetFormatPr baseColWidth="10" defaultRowHeight="16" x14ac:dyDescent="0.2"/>
  <cols>
    <col min="1" max="1" width="5.83203125" bestFit="1" customWidth="1"/>
    <col min="2" max="2" width="35.83203125" bestFit="1" customWidth="1"/>
    <col min="3" max="3" width="18.33203125" style="7" customWidth="1"/>
    <col min="4" max="8" width="21" customWidth="1"/>
  </cols>
  <sheetData>
    <row r="1" spans="1:8" ht="24" x14ac:dyDescent="0.3">
      <c r="A1" s="3" t="s">
        <v>81</v>
      </c>
    </row>
    <row r="2" spans="1:8" x14ac:dyDescent="0.2">
      <c r="A2" s="5" t="s">
        <v>85</v>
      </c>
    </row>
    <row r="3" spans="1:8" x14ac:dyDescent="0.2">
      <c r="B3" s="12"/>
      <c r="C3" s="13"/>
      <c r="D3" s="12"/>
      <c r="E3" s="12"/>
      <c r="F3" s="12"/>
      <c r="G3" s="12"/>
      <c r="H3" s="12"/>
    </row>
    <row r="4" spans="1:8" ht="17" thickBot="1" x14ac:dyDescent="0.25">
      <c r="B4" s="28" t="s">
        <v>82</v>
      </c>
      <c r="C4" s="28" t="s">
        <v>83</v>
      </c>
      <c r="D4" s="28" t="s">
        <v>84</v>
      </c>
      <c r="E4" s="40"/>
      <c r="F4" s="39"/>
      <c r="G4" s="39"/>
      <c r="H4" s="39"/>
    </row>
    <row r="5" spans="1:8" x14ac:dyDescent="0.2">
      <c r="B5" s="4" t="s">
        <v>245</v>
      </c>
      <c r="C5" s="44">
        <v>6</v>
      </c>
      <c r="D5" s="26" t="s">
        <v>244</v>
      </c>
      <c r="E5" s="40"/>
      <c r="F5" s="39"/>
      <c r="G5" s="39"/>
      <c r="H5" s="39"/>
    </row>
    <row r="7" spans="1:8" hidden="1" x14ac:dyDescent="0.2">
      <c r="B7" s="8" t="s">
        <v>96</v>
      </c>
      <c r="C7" s="9"/>
      <c r="D7" s="9">
        <v>2</v>
      </c>
      <c r="E7" s="9">
        <v>17</v>
      </c>
      <c r="F7" s="10">
        <v>24</v>
      </c>
      <c r="G7" s="10">
        <v>25</v>
      </c>
      <c r="H7" s="11">
        <v>19</v>
      </c>
    </row>
    <row r="8" spans="1:8" ht="17" thickBot="1" x14ac:dyDescent="0.25">
      <c r="A8" s="1" t="s">
        <v>90</v>
      </c>
      <c r="B8" s="1" t="s">
        <v>0</v>
      </c>
      <c r="C8" s="6" t="s">
        <v>86</v>
      </c>
      <c r="D8" s="6" t="s">
        <v>91</v>
      </c>
      <c r="E8" s="6" t="s">
        <v>92</v>
      </c>
      <c r="F8" s="6" t="s">
        <v>93</v>
      </c>
      <c r="G8" s="6" t="s">
        <v>94</v>
      </c>
      <c r="H8" s="6" t="s">
        <v>95</v>
      </c>
    </row>
    <row r="9" spans="1:8" hidden="1" x14ac:dyDescent="0.2">
      <c r="A9" s="2">
        <v>39</v>
      </c>
      <c r="B9" s="2" t="s">
        <v>25</v>
      </c>
      <c r="C9" s="7" t="s">
        <v>88</v>
      </c>
      <c r="D9" s="18">
        <f>HLOOKUP($B9,Inputs!$B$30:$ZW$58,D$7,FALSE)</f>
        <v>36.6</v>
      </c>
      <c r="E9" s="18">
        <f>HLOOKUP($B9,Inputs!$B$30:$ZW$58,E$7,FALSE)</f>
        <v>4.5</v>
      </c>
      <c r="F9" s="41">
        <f>HLOOKUP($B9,Inputs!$B$30:$ZW$58,F$7,FALSE)</f>
        <v>0</v>
      </c>
      <c r="G9" s="41">
        <f>HLOOKUP($B9,Inputs!$B$30:$ZW$58,G$7,FALSE)</f>
        <v>366</v>
      </c>
      <c r="H9" s="41">
        <f>HLOOKUP($B9,Inputs!$B$30:$ZW$58,H$7,FALSE)</f>
        <v>10</v>
      </c>
    </row>
    <row r="10" spans="1:8" x14ac:dyDescent="0.2">
      <c r="A10" s="2">
        <v>29</v>
      </c>
      <c r="B10" s="2" t="s">
        <v>50</v>
      </c>
      <c r="C10" s="7" t="s">
        <v>87</v>
      </c>
      <c r="D10" s="18">
        <f>HLOOKUP($B10,Inputs!$B$30:$ZW$58,D$7,FALSE)</f>
        <v>4.8309178743961354</v>
      </c>
      <c r="E10" s="18">
        <f>HLOOKUP($B10,Inputs!$B$30:$ZW$58,E$7,FALSE)</f>
        <v>7.9951690821256041E-2</v>
      </c>
      <c r="F10" s="45">
        <f>HLOOKUP($B10,Inputs!$B$30:$ZW$58,F$7,FALSE)</f>
        <v>20000</v>
      </c>
      <c r="G10" s="45">
        <f>HLOOKUP($B10,Inputs!$B$30:$ZW$58,G$7,FALSE)</f>
        <v>40000</v>
      </c>
      <c r="H10" s="45">
        <f>HLOOKUP($B10,Inputs!$B$30:$ZW$58,H$7,FALSE)</f>
        <v>8280</v>
      </c>
    </row>
    <row r="11" spans="1:8" hidden="1" x14ac:dyDescent="0.2">
      <c r="A11" s="2">
        <v>43</v>
      </c>
      <c r="B11" s="2" t="s">
        <v>73</v>
      </c>
      <c r="C11" s="7" t="s">
        <v>88</v>
      </c>
      <c r="D11" s="18">
        <f>HLOOKUP($B11,Inputs!$B$30:$ZW$58,D$7,FALSE)</f>
        <v>19.625</v>
      </c>
      <c r="E11" s="18">
        <f>HLOOKUP($B11,Inputs!$B$30:$ZW$58,E$7,FALSE)</f>
        <v>1.75</v>
      </c>
      <c r="F11" s="45">
        <f>HLOOKUP($B11,Inputs!$B$30:$ZW$58,F$7,FALSE)</f>
        <v>0</v>
      </c>
      <c r="G11" s="45">
        <f>HLOOKUP($B11,Inputs!$B$30:$ZW$58,G$7,FALSE)</f>
        <v>157</v>
      </c>
      <c r="H11" s="45">
        <f>HLOOKUP($B11,Inputs!$B$30:$ZW$58,H$7,FALSE)</f>
        <v>8</v>
      </c>
    </row>
    <row r="12" spans="1:8" x14ac:dyDescent="0.2">
      <c r="A12" s="2">
        <v>15</v>
      </c>
      <c r="B12" s="2" t="s">
        <v>9</v>
      </c>
      <c r="C12" s="7" t="s">
        <v>87</v>
      </c>
      <c r="D12" s="18">
        <f>HLOOKUP($B12,Inputs!$B$30:$ZW$58,D$7,FALSE)</f>
        <v>1</v>
      </c>
      <c r="E12" s="18">
        <f>HLOOKUP($B12,Inputs!$B$30:$ZW$58,E$7,FALSE)</f>
        <v>0.50617500000000004</v>
      </c>
      <c r="F12" s="45">
        <f>HLOOKUP($B12,Inputs!$B$30:$ZW$58,F$7,FALSE)</f>
        <v>4000</v>
      </c>
      <c r="G12" s="45">
        <f>HLOOKUP($B12,Inputs!$B$30:$ZW$58,G$7,FALSE)</f>
        <v>4000</v>
      </c>
      <c r="H12" s="45">
        <f>HLOOKUP($B12,Inputs!$B$30:$ZW$58,H$7,FALSE)</f>
        <v>40000</v>
      </c>
    </row>
    <row r="13" spans="1:8" hidden="1" x14ac:dyDescent="0.2">
      <c r="A13" s="2">
        <v>40</v>
      </c>
      <c r="B13" s="2" t="s">
        <v>70</v>
      </c>
      <c r="C13" s="7" t="s">
        <v>88</v>
      </c>
      <c r="D13" s="18">
        <f>HLOOKUP($B13,Inputs!$B$30:$ZW$58,D$7,FALSE)</f>
        <v>16.52</v>
      </c>
      <c r="E13" s="18">
        <f>HLOOKUP($B13,Inputs!$B$30:$ZW$58,E$7,FALSE)</f>
        <v>2.27</v>
      </c>
      <c r="F13" s="45">
        <f>HLOOKUP($B13,Inputs!$B$30:$ZW$58,F$7,FALSE)</f>
        <v>0</v>
      </c>
      <c r="G13" s="45">
        <f>HLOOKUP($B13,Inputs!$B$30:$ZW$58,G$7,FALSE)</f>
        <v>165.2</v>
      </c>
      <c r="H13" s="45">
        <f>HLOOKUP($B13,Inputs!$B$30:$ZW$58,H$7,FALSE)</f>
        <v>100</v>
      </c>
    </row>
    <row r="14" spans="1:8" x14ac:dyDescent="0.2">
      <c r="A14" s="2">
        <v>30</v>
      </c>
      <c r="B14" s="2" t="s">
        <v>51</v>
      </c>
      <c r="C14" s="7" t="s">
        <v>87</v>
      </c>
      <c r="D14" s="18">
        <f>HLOOKUP($B14,Inputs!$B$30:$ZW$58,D$7,FALSE)</f>
        <v>16.018999999999998</v>
      </c>
      <c r="E14" s="18">
        <f>HLOOKUP($B14,Inputs!$B$30:$ZW$58,E$7,FALSE)</f>
        <v>9.9534000000000002</v>
      </c>
      <c r="F14" s="45">
        <f>HLOOKUP($B14,Inputs!$B$30:$ZW$58,F$7,FALSE)</f>
        <v>3203.7999999999997</v>
      </c>
      <c r="G14" s="45">
        <f>HLOOKUP($B14,Inputs!$B$30:$ZW$58,G$7,FALSE)</f>
        <v>3203.7999999999997</v>
      </c>
      <c r="H14" s="45">
        <f>HLOOKUP($B14,Inputs!$B$30:$ZW$58,H$7,FALSE)</f>
        <v>5000</v>
      </c>
    </row>
    <row r="15" spans="1:8" x14ac:dyDescent="0.2">
      <c r="A15" s="2">
        <v>12</v>
      </c>
      <c r="B15" s="2" t="s">
        <v>26</v>
      </c>
      <c r="C15" s="7" t="s">
        <v>87</v>
      </c>
      <c r="D15" s="18">
        <f>HLOOKUP($B15,Inputs!$B$30:$ZW$58,D$7,FALSE)</f>
        <v>5</v>
      </c>
      <c r="E15" s="18">
        <f>HLOOKUP($B15,Inputs!$B$30:$ZW$58,E$7,FALSE)</f>
        <v>1.284</v>
      </c>
      <c r="F15" s="45">
        <f>HLOOKUP($B15,Inputs!$B$30:$ZW$58,F$7,FALSE)</f>
        <v>1111.1111111111111</v>
      </c>
      <c r="G15" s="45">
        <f>HLOOKUP($B15,Inputs!$B$30:$ZW$58,G$7,FALSE)</f>
        <v>11111.111111111111</v>
      </c>
      <c r="H15" s="45">
        <f>HLOOKUP($B15,Inputs!$B$30:$ZW$58,H$7,FALSE)</f>
        <v>2000</v>
      </c>
    </row>
    <row r="16" spans="1:8" x14ac:dyDescent="0.2">
      <c r="A16" s="2">
        <v>31</v>
      </c>
      <c r="B16" s="2" t="s">
        <v>52</v>
      </c>
      <c r="C16" s="7" t="s">
        <v>87</v>
      </c>
      <c r="D16" s="18">
        <f>HLOOKUP($B16,Inputs!$B$30:$ZW$58,D$7,FALSE)</f>
        <v>17.5</v>
      </c>
      <c r="E16" s="18">
        <f>HLOOKUP($B16,Inputs!$B$30:$ZW$58,E$7,FALSE)</f>
        <v>3.73</v>
      </c>
      <c r="F16" s="45">
        <f>HLOOKUP($B16,Inputs!$B$30:$ZW$58,F$7,FALSE)</f>
        <v>1050</v>
      </c>
      <c r="G16" s="45">
        <f>HLOOKUP($B16,Inputs!$B$30:$ZW$58,G$7,FALSE)</f>
        <v>1050</v>
      </c>
      <c r="H16" s="45">
        <f>HLOOKUP($B16,Inputs!$B$30:$ZW$58,H$7,FALSE)</f>
        <v>2400000</v>
      </c>
    </row>
    <row r="17" spans="1:8" x14ac:dyDescent="0.2">
      <c r="A17" s="2">
        <v>37</v>
      </c>
      <c r="B17" s="2" t="s">
        <v>67</v>
      </c>
      <c r="C17" s="7" t="s">
        <v>87</v>
      </c>
      <c r="D17" s="18">
        <f>HLOOKUP($B17,Inputs!$B$30:$ZW$58,D$7,FALSE)</f>
        <v>0.4</v>
      </c>
      <c r="E17" s="18">
        <f>HLOOKUP($B17,Inputs!$B$30:$ZW$58,E$7,FALSE)</f>
        <v>0.74399999999999999</v>
      </c>
      <c r="F17" s="45">
        <f>HLOOKUP($B17,Inputs!$B$30:$ZW$58,F$7,FALSE)</f>
        <v>666.66666666666674</v>
      </c>
      <c r="G17" s="45">
        <f>HLOOKUP($B17,Inputs!$B$30:$ZW$58,G$7,FALSE)</f>
        <v>6666.666666666667</v>
      </c>
      <c r="H17" s="45">
        <f>HLOOKUP($B17,Inputs!$B$30:$ZW$58,H$7,FALSE)</f>
        <v>500000</v>
      </c>
    </row>
    <row r="18" spans="1:8" hidden="1" x14ac:dyDescent="0.2">
      <c r="A18" s="2">
        <v>38</v>
      </c>
      <c r="B18" s="2" t="s">
        <v>27</v>
      </c>
      <c r="C18" s="7" t="s">
        <v>88</v>
      </c>
      <c r="D18" s="18">
        <f>HLOOKUP($B18,Inputs!$B$30:$ZW$58,D$7,FALSE)</f>
        <v>8.1</v>
      </c>
      <c r="E18" s="18">
        <f>HLOOKUP($B18,Inputs!$B$30:$ZW$58,E$7,FALSE)</f>
        <v>2.4</v>
      </c>
      <c r="F18" s="45">
        <f>HLOOKUP($B18,Inputs!$B$30:$ZW$58,F$7,FALSE)</f>
        <v>0</v>
      </c>
      <c r="G18" s="45">
        <f>HLOOKUP($B18,Inputs!$B$30:$ZW$58,G$7,FALSE)</f>
        <v>80.999999999999986</v>
      </c>
      <c r="H18" s="45">
        <f>HLOOKUP($B18,Inputs!$B$30:$ZW$58,H$7,FALSE)</f>
        <v>10</v>
      </c>
    </row>
    <row r="19" spans="1:8" x14ac:dyDescent="0.2">
      <c r="A19" s="2">
        <v>20</v>
      </c>
      <c r="B19" s="2" t="s">
        <v>66</v>
      </c>
      <c r="C19" s="7" t="s">
        <v>87</v>
      </c>
      <c r="D19" s="18">
        <f>HLOOKUP($B19,Inputs!$B$30:$ZW$58,D$7,FALSE)</f>
        <v>5</v>
      </c>
      <c r="E19" s="18">
        <f>HLOOKUP($B19,Inputs!$B$30:$ZW$58,E$7,FALSE)</f>
        <v>6.3468749999999998</v>
      </c>
      <c r="F19" s="45">
        <f>HLOOKUP($B19,Inputs!$B$30:$ZW$58,F$7,FALSE)</f>
        <v>400</v>
      </c>
      <c r="G19" s="45">
        <f>HLOOKUP($B19,Inputs!$B$30:$ZW$58,G$7,FALSE)</f>
        <v>400</v>
      </c>
      <c r="H19" s="45">
        <f>HLOOKUP($B19,Inputs!$B$30:$ZW$58,H$7,FALSE)</f>
        <v>200000</v>
      </c>
    </row>
    <row r="20" spans="1:8" hidden="1" x14ac:dyDescent="0.2">
      <c r="A20" s="2">
        <v>41</v>
      </c>
      <c r="B20" s="2" t="s">
        <v>71</v>
      </c>
      <c r="C20" s="7" t="s">
        <v>88</v>
      </c>
      <c r="D20" s="18">
        <f>HLOOKUP($B20,Inputs!$B$30:$ZW$58,D$7,FALSE)</f>
        <v>6.875</v>
      </c>
      <c r="E20" s="18">
        <f>HLOOKUP($B20,Inputs!$B$30:$ZW$58,E$7,FALSE)</f>
        <v>23.125</v>
      </c>
      <c r="F20" s="45">
        <f>HLOOKUP($B20,Inputs!$B$30:$ZW$58,F$7,FALSE)</f>
        <v>0</v>
      </c>
      <c r="G20" s="45">
        <f>HLOOKUP($B20,Inputs!$B$30:$ZW$58,G$7,FALSE)</f>
        <v>11</v>
      </c>
      <c r="H20" s="45">
        <f>HLOOKUP($B20,Inputs!$B$30:$ZW$58,H$7,FALSE)</f>
        <v>1.6</v>
      </c>
    </row>
    <row r="21" spans="1:8" x14ac:dyDescent="0.2">
      <c r="A21" s="2">
        <v>22</v>
      </c>
      <c r="B21" s="2" t="s">
        <v>30</v>
      </c>
      <c r="C21" s="7" t="s">
        <v>87</v>
      </c>
      <c r="D21" s="18">
        <f>HLOOKUP($B21,Inputs!$B$30:$ZW$58,D$7,FALSE)</f>
        <v>5.2500208333333331</v>
      </c>
      <c r="E21" s="18">
        <f>HLOOKUP($B21,Inputs!$B$30:$ZW$58,E$7,FALSE)</f>
        <v>2.6059999999999999</v>
      </c>
      <c r="F21" s="45">
        <f>HLOOKUP($B21,Inputs!$B$30:$ZW$58,F$7,FALSE)</f>
        <v>315.00124999999997</v>
      </c>
      <c r="G21" s="45">
        <f>HLOOKUP($B21,Inputs!$B$30:$ZW$58,G$7,FALSE)</f>
        <v>315.00124999999997</v>
      </c>
      <c r="H21" s="45">
        <f>HLOOKUP($B21,Inputs!$B$30:$ZW$58,H$7,FALSE)</f>
        <v>2400000</v>
      </c>
    </row>
    <row r="22" spans="1:8" x14ac:dyDescent="0.2">
      <c r="A22" s="2">
        <v>19</v>
      </c>
      <c r="B22" s="2" t="s">
        <v>74</v>
      </c>
      <c r="C22" s="7" t="s">
        <v>87</v>
      </c>
      <c r="D22" s="18">
        <f>HLOOKUP($B22,Inputs!$B$30:$ZW$58,D$7,FALSE)</f>
        <v>3.4722222222222223</v>
      </c>
      <c r="E22" s="18">
        <f>HLOOKUP($B22,Inputs!$B$30:$ZW$58,E$7,FALSE)</f>
        <v>1.3333333333333333</v>
      </c>
      <c r="F22" s="45">
        <f>HLOOKUP($B22,Inputs!$B$30:$ZW$58,F$7,FALSE)</f>
        <v>312.5</v>
      </c>
      <c r="G22" s="45">
        <f>HLOOKUP($B22,Inputs!$B$30:$ZW$58,G$7,FALSE)</f>
        <v>312.5</v>
      </c>
      <c r="H22" s="45">
        <f>HLOOKUP($B22,Inputs!$B$30:$ZW$58,H$7,FALSE)</f>
        <v>1440000</v>
      </c>
    </row>
    <row r="23" spans="1:8" hidden="1" x14ac:dyDescent="0.2">
      <c r="A23" s="2">
        <v>42</v>
      </c>
      <c r="B23" s="2" t="s">
        <v>72</v>
      </c>
      <c r="C23" s="7" t="s">
        <v>88</v>
      </c>
      <c r="D23" s="18">
        <f>HLOOKUP($B23,Inputs!$B$30:$ZW$58,D$7,FALSE)</f>
        <v>5.5769230769230766</v>
      </c>
      <c r="E23" s="18">
        <f>HLOOKUP($B23,Inputs!$B$30:$ZW$58,E$7,FALSE)</f>
        <v>3.3653846153846154</v>
      </c>
      <c r="F23" s="45">
        <f>HLOOKUP($B23,Inputs!$B$30:$ZW$58,F$7,FALSE)</f>
        <v>0</v>
      </c>
      <c r="G23" s="45">
        <f>HLOOKUP($B23,Inputs!$B$30:$ZW$58,G$7,FALSE)</f>
        <v>58</v>
      </c>
      <c r="H23" s="45">
        <f>HLOOKUP($B23,Inputs!$B$30:$ZW$58,H$7,FALSE)</f>
        <v>10.4</v>
      </c>
    </row>
    <row r="24" spans="1:8" hidden="1" x14ac:dyDescent="0.2">
      <c r="A24" s="2">
        <v>47</v>
      </c>
      <c r="B24" s="2" t="s">
        <v>64</v>
      </c>
      <c r="C24" s="7" t="s">
        <v>89</v>
      </c>
      <c r="D24" s="18">
        <f>HLOOKUP($B24,Inputs!$B$30:$ZW$58,D$7,FALSE)</f>
        <v>5.333333333333333</v>
      </c>
      <c r="E24" s="18">
        <f>HLOOKUP($B24,Inputs!$B$30:$ZW$58,E$7,FALSE)</f>
        <v>1.5697333333333334</v>
      </c>
      <c r="F24" s="45">
        <f>HLOOKUP($B24,Inputs!$B$30:$ZW$58,F$7,FALSE)</f>
        <v>32</v>
      </c>
      <c r="G24" s="45">
        <f>HLOOKUP($B24,Inputs!$B$30:$ZW$58,G$7,FALSE)</f>
        <v>640</v>
      </c>
      <c r="H24" s="45">
        <f>HLOOKUP($B24,Inputs!$B$30:$ZW$58,H$7,FALSE)</f>
        <v>3000000</v>
      </c>
    </row>
    <row r="25" spans="1:8" x14ac:dyDescent="0.2">
      <c r="A25" s="2">
        <v>18</v>
      </c>
      <c r="B25" s="2" t="s">
        <v>41</v>
      </c>
      <c r="C25" s="7" t="s">
        <v>87</v>
      </c>
      <c r="D25" s="18">
        <f>HLOOKUP($B25,Inputs!$B$30:$ZW$58,D$7,FALSE)</f>
        <v>6</v>
      </c>
      <c r="E25" s="18">
        <f>HLOOKUP($B25,Inputs!$B$30:$ZW$58,E$7,FALSE)</f>
        <v>4.1821440000000001</v>
      </c>
      <c r="F25" s="45">
        <f>HLOOKUP($B25,Inputs!$B$30:$ZW$58,F$7,FALSE)</f>
        <v>285.71428571428572</v>
      </c>
      <c r="G25" s="45">
        <f>HLOOKUP($B25,Inputs!$B$30:$ZW$58,G$7,FALSE)</f>
        <v>285.71428571428572</v>
      </c>
      <c r="H25" s="45">
        <f>HLOOKUP($B25,Inputs!$B$30:$ZW$58,H$7,FALSE)</f>
        <v>1000000</v>
      </c>
    </row>
    <row r="26" spans="1:8" x14ac:dyDescent="0.2">
      <c r="A26" s="2">
        <v>2</v>
      </c>
      <c r="B26" s="2" t="s">
        <v>35</v>
      </c>
      <c r="C26" s="7" t="s">
        <v>87</v>
      </c>
      <c r="D26" s="18">
        <f>HLOOKUP($B26,Inputs!$B$30:$ZW$58,D$7,FALSE)</f>
        <v>16</v>
      </c>
      <c r="E26" s="18">
        <f>HLOOKUP($B26,Inputs!$B$30:$ZW$58,E$7,FALSE)</f>
        <v>0.92</v>
      </c>
      <c r="F26" s="45">
        <f>HLOOKUP($B26,Inputs!$B$30:$ZW$58,F$7,FALSE)</f>
        <v>250</v>
      </c>
      <c r="G26" s="45">
        <f>HLOOKUP($B26,Inputs!$B$30:$ZW$58,G$7,FALSE)</f>
        <v>250</v>
      </c>
      <c r="H26" s="45">
        <f>HLOOKUP($B26,Inputs!$B$30:$ZW$58,H$7,FALSE)</f>
        <v>125000</v>
      </c>
    </row>
    <row r="27" spans="1:8" x14ac:dyDescent="0.2">
      <c r="A27" s="2">
        <v>3</v>
      </c>
      <c r="B27" s="2" t="s">
        <v>10</v>
      </c>
      <c r="C27" s="7" t="s">
        <v>87</v>
      </c>
      <c r="D27" s="18">
        <f>HLOOKUP($B27,Inputs!$B$30:$ZW$58,D$7,FALSE)</f>
        <v>9.0909090909090917</v>
      </c>
      <c r="E27" s="18">
        <f>HLOOKUP($B27,Inputs!$B$30:$ZW$58,E$7,FALSE)</f>
        <v>7.14</v>
      </c>
      <c r="F27" s="45">
        <f>HLOOKUP($B27,Inputs!$B$30:$ZW$58,F$7,FALSE)</f>
        <v>160.00000000000003</v>
      </c>
      <c r="G27" s="45">
        <f>HLOOKUP($B27,Inputs!$B$30:$ZW$58,G$7,FALSE)</f>
        <v>160.00000000000003</v>
      </c>
      <c r="H27" s="45">
        <f>HLOOKUP($B27,Inputs!$B$30:$ZW$58,H$7,FALSE)</f>
        <v>11000</v>
      </c>
    </row>
    <row r="28" spans="1:8" x14ac:dyDescent="0.2">
      <c r="A28" s="2">
        <v>33</v>
      </c>
      <c r="B28" s="2" t="s">
        <v>60</v>
      </c>
      <c r="C28" s="7" t="s">
        <v>87</v>
      </c>
      <c r="D28" s="18">
        <f>HLOOKUP($B28,Inputs!$B$30:$ZW$58,D$7,FALSE)</f>
        <v>7.5</v>
      </c>
      <c r="E28" s="18">
        <f>HLOOKUP($B28,Inputs!$B$30:$ZW$58,E$7,FALSE)</f>
        <v>2.5499999999999998</v>
      </c>
      <c r="F28" s="45">
        <f>HLOOKUP($B28,Inputs!$B$30:$ZW$58,F$7,FALSE)</f>
        <v>150</v>
      </c>
      <c r="G28" s="45">
        <f>HLOOKUP($B28,Inputs!$B$30:$ZW$58,G$7,FALSE)</f>
        <v>300</v>
      </c>
      <c r="H28" s="45">
        <f>HLOOKUP($B28,Inputs!$B$30:$ZW$58,H$7,FALSE)</f>
        <v>2000</v>
      </c>
    </row>
    <row r="29" spans="1:8" x14ac:dyDescent="0.2">
      <c r="A29" s="2">
        <v>32</v>
      </c>
      <c r="B29" s="2" t="s">
        <v>59</v>
      </c>
      <c r="C29" s="7" t="s">
        <v>87</v>
      </c>
      <c r="D29" s="18">
        <f>HLOOKUP($B29,Inputs!$B$30:$ZW$58,D$7,FALSE)</f>
        <v>1.875</v>
      </c>
      <c r="E29" s="18">
        <f>HLOOKUP($B29,Inputs!$B$30:$ZW$58,E$7,FALSE)</f>
        <v>0.85833333333333328</v>
      </c>
      <c r="F29" s="45">
        <f>HLOOKUP($B29,Inputs!$B$30:$ZW$58,F$7,FALSE)</f>
        <v>150</v>
      </c>
      <c r="G29" s="45">
        <f>HLOOKUP($B29,Inputs!$B$30:$ZW$58,G$7,FALSE)</f>
        <v>150</v>
      </c>
      <c r="H29" s="45">
        <f>HLOOKUP($B29,Inputs!$B$30:$ZW$58,H$7,FALSE)</f>
        <v>2400</v>
      </c>
    </row>
    <row r="30" spans="1:8" x14ac:dyDescent="0.2">
      <c r="A30" s="2">
        <v>8</v>
      </c>
      <c r="B30" s="2" t="s">
        <v>36</v>
      </c>
      <c r="C30" s="7" t="s">
        <v>87</v>
      </c>
      <c r="D30" s="18">
        <f>HLOOKUP($B30,Inputs!$B$30:$ZW$58,D$7,FALSE)</f>
        <v>3</v>
      </c>
      <c r="E30" s="18">
        <f>HLOOKUP($B30,Inputs!$B$30:$ZW$58,E$7,FALSE)</f>
        <v>0.61799999999999999</v>
      </c>
      <c r="F30" s="45">
        <f>HLOOKUP($B30,Inputs!$B$30:$ZW$58,F$7,FALSE)</f>
        <v>125</v>
      </c>
      <c r="G30" s="45">
        <f>HLOOKUP($B30,Inputs!$B$30:$ZW$58,G$7,FALSE)</f>
        <v>125</v>
      </c>
      <c r="H30" s="45">
        <f>HLOOKUP($B30,Inputs!$B$30:$ZW$58,H$7,FALSE)</f>
        <v>2000000</v>
      </c>
    </row>
    <row r="31" spans="1:8" x14ac:dyDescent="0.2">
      <c r="A31" s="2">
        <v>7</v>
      </c>
      <c r="B31" s="2" t="s">
        <v>11</v>
      </c>
      <c r="C31" s="7" t="s">
        <v>87</v>
      </c>
      <c r="D31" s="18">
        <f>HLOOKUP($B31,Inputs!$B$30:$ZW$58,D$7,FALSE)</f>
        <v>0.22727272727272727</v>
      </c>
      <c r="E31" s="18">
        <f>HLOOKUP($B31,Inputs!$B$30:$ZW$58,E$7,FALSE)</f>
        <v>0.15909090909090909</v>
      </c>
      <c r="F31" s="45">
        <f>HLOOKUP($B31,Inputs!$B$30:$ZW$58,F$7,FALSE)</f>
        <v>111.1111111111111</v>
      </c>
      <c r="G31" s="45">
        <f>HLOOKUP($B31,Inputs!$B$30:$ZW$58,G$7,FALSE)</f>
        <v>111.1111111111111</v>
      </c>
      <c r="H31" s="45">
        <f>HLOOKUP($B31,Inputs!$B$30:$ZW$58,H$7,FALSE)</f>
        <v>4400</v>
      </c>
    </row>
    <row r="32" spans="1:8" x14ac:dyDescent="0.2">
      <c r="A32" s="2">
        <v>1</v>
      </c>
      <c r="B32" s="2" t="s">
        <v>18</v>
      </c>
      <c r="C32" s="7" t="s">
        <v>87</v>
      </c>
      <c r="D32" s="18">
        <f>HLOOKUP($B32,Inputs!$B$30:$ZW$58,D$7,FALSE)</f>
        <v>5.7151555555555555</v>
      </c>
      <c r="E32" s="18">
        <f>HLOOKUP($B32,Inputs!$B$30:$ZW$58,E$7,FALSE)</f>
        <v>1.9973777777777777</v>
      </c>
      <c r="F32" s="45">
        <f>HLOOKUP($B32,Inputs!$B$30:$ZW$58,F$7,FALSE)</f>
        <v>102.87280000000001</v>
      </c>
      <c r="G32" s="45">
        <f>HLOOKUP($B32,Inputs!$B$30:$ZW$58,G$7,FALSE)</f>
        <v>10287.280000000001</v>
      </c>
      <c r="H32" s="45">
        <f>HLOOKUP($B32,Inputs!$B$30:$ZW$58,H$7,FALSE)</f>
        <v>1800000</v>
      </c>
    </row>
    <row r="33" spans="1:8" x14ac:dyDescent="0.2">
      <c r="A33" s="2">
        <v>27</v>
      </c>
      <c r="B33" s="2" t="s">
        <v>48</v>
      </c>
      <c r="C33" s="7" t="s">
        <v>87</v>
      </c>
      <c r="D33" s="18">
        <f>HLOOKUP($B33,Inputs!$B$30:$ZW$58,D$7,FALSE)</f>
        <v>4.375</v>
      </c>
      <c r="E33" s="18">
        <f>HLOOKUP($B33,Inputs!$B$30:$ZW$58,E$7,FALSE)</f>
        <v>0.98906249999999996</v>
      </c>
      <c r="F33" s="45">
        <f>HLOOKUP($B33,Inputs!$B$30:$ZW$58,F$7,FALSE)</f>
        <v>87.5</v>
      </c>
      <c r="G33" s="45">
        <f>HLOOKUP($B33,Inputs!$B$30:$ZW$58,G$7,FALSE)</f>
        <v>350</v>
      </c>
      <c r="H33" s="45">
        <f>HLOOKUP($B33,Inputs!$B$30:$ZW$58,H$7,FALSE)</f>
        <v>320000</v>
      </c>
    </row>
    <row r="34" spans="1:8" x14ac:dyDescent="0.2">
      <c r="A34" s="2">
        <v>26</v>
      </c>
      <c r="B34" s="2" t="s">
        <v>47</v>
      </c>
      <c r="C34" s="7" t="s">
        <v>87</v>
      </c>
      <c r="D34" s="18">
        <f>HLOOKUP($B34,Inputs!$B$30:$ZW$58,D$7,FALSE)</f>
        <v>0.625</v>
      </c>
      <c r="E34" s="18">
        <f>HLOOKUP($B34,Inputs!$B$30:$ZW$58,E$7,FALSE)</f>
        <v>6.8750000000000006E-2</v>
      </c>
      <c r="F34" s="45">
        <f>HLOOKUP($B34,Inputs!$B$30:$ZW$58,F$7,FALSE)</f>
        <v>80</v>
      </c>
      <c r="G34" s="45">
        <f>HLOOKUP($B34,Inputs!$B$30:$ZW$58,G$7,FALSE)</f>
        <v>800</v>
      </c>
      <c r="H34" s="45">
        <f>HLOOKUP($B34,Inputs!$B$30:$ZW$58,H$7,FALSE)</f>
        <v>19200</v>
      </c>
    </row>
    <row r="35" spans="1:8" x14ac:dyDescent="0.2">
      <c r="A35" s="2">
        <v>14</v>
      </c>
      <c r="B35" s="2" t="s">
        <v>8</v>
      </c>
      <c r="C35" s="7" t="s">
        <v>87</v>
      </c>
      <c r="D35" s="18">
        <f>HLOOKUP($B35,Inputs!$B$30:$ZW$58,D$7,FALSE)</f>
        <v>1.25</v>
      </c>
      <c r="E35" s="18">
        <f>HLOOKUP($B35,Inputs!$B$30:$ZW$58,E$7,FALSE)</f>
        <v>0.39226</v>
      </c>
      <c r="F35" s="45">
        <f>HLOOKUP($B35,Inputs!$B$30:$ZW$58,F$7,FALSE)</f>
        <v>52.083333333333336</v>
      </c>
      <c r="G35" s="45">
        <f>HLOOKUP($B35,Inputs!$B$30:$ZW$58,G$7,FALSE)</f>
        <v>154.32098765432099</v>
      </c>
      <c r="H35" s="45">
        <f>HLOOKUP($B35,Inputs!$B$30:$ZW$58,H$7,FALSE)</f>
        <v>1000000</v>
      </c>
    </row>
    <row r="36" spans="1:8" x14ac:dyDescent="0.2">
      <c r="A36" s="2">
        <v>16</v>
      </c>
      <c r="B36" s="2" t="s">
        <v>39</v>
      </c>
      <c r="C36" s="7" t="s">
        <v>87</v>
      </c>
      <c r="D36" s="18">
        <f>HLOOKUP($B36,Inputs!$B$30:$ZW$58,D$7,FALSE)</f>
        <v>1.5</v>
      </c>
      <c r="E36" s="18">
        <f>HLOOKUP($B36,Inputs!$B$30:$ZW$58,E$7,FALSE)</f>
        <v>2.27</v>
      </c>
      <c r="F36" s="45">
        <f>HLOOKUP($B36,Inputs!$B$30:$ZW$58,F$7,FALSE)</f>
        <v>50</v>
      </c>
      <c r="G36" s="45">
        <f>HLOOKUP($B36,Inputs!$B$30:$ZW$58,G$7,FALSE)</f>
        <v>150</v>
      </c>
      <c r="H36" s="45">
        <f>HLOOKUP($B36,Inputs!$B$30:$ZW$58,H$7,FALSE)</f>
        <v>1200000</v>
      </c>
    </row>
    <row r="37" spans="1:8" x14ac:dyDescent="0.2">
      <c r="A37" s="2">
        <v>24</v>
      </c>
      <c r="B37" s="2" t="s">
        <v>45</v>
      </c>
      <c r="C37" s="7" t="s">
        <v>87</v>
      </c>
      <c r="D37" s="18">
        <f>HLOOKUP($B37,Inputs!$B$30:$ZW$58,D$7,FALSE)</f>
        <v>1.6666666666666667</v>
      </c>
      <c r="E37" s="18">
        <f>HLOOKUP($B37,Inputs!$B$30:$ZW$58,E$7,FALSE)</f>
        <v>3.7215283333333335</v>
      </c>
      <c r="F37" s="45">
        <f>HLOOKUP($B37,Inputs!$B$30:$ZW$58,F$7,FALSE)</f>
        <v>50</v>
      </c>
      <c r="G37" s="45">
        <f>HLOOKUP($B37,Inputs!$B$30:$ZW$58,G$7,FALSE)</f>
        <v>50</v>
      </c>
      <c r="H37" s="45">
        <f>HLOOKUP($B37,Inputs!$B$30:$ZW$58,H$7,FALSE)</f>
        <v>1800000</v>
      </c>
    </row>
    <row r="38" spans="1:8" x14ac:dyDescent="0.2">
      <c r="A38" s="2">
        <v>25</v>
      </c>
      <c r="B38" s="2" t="s">
        <v>46</v>
      </c>
      <c r="C38" s="7" t="s">
        <v>87</v>
      </c>
      <c r="D38" s="18">
        <f>HLOOKUP($B38,Inputs!$B$30:$ZW$58,D$7,FALSE)</f>
        <v>0.33333333333333331</v>
      </c>
      <c r="E38" s="18">
        <f>HLOOKUP($B38,Inputs!$B$30:$ZW$58,E$7,FALSE)</f>
        <v>0.58333333333333337</v>
      </c>
      <c r="F38" s="45">
        <f>HLOOKUP($B38,Inputs!$B$30:$ZW$58,F$7,FALSE)</f>
        <v>49.999999999999993</v>
      </c>
      <c r="G38" s="45">
        <f>HLOOKUP($B38,Inputs!$B$30:$ZW$58,G$7,FALSE)</f>
        <v>49.999999999999993</v>
      </c>
      <c r="H38" s="45">
        <f>HLOOKUP($B38,Inputs!$B$30:$ZW$58,H$7,FALSE)</f>
        <v>90000</v>
      </c>
    </row>
    <row r="39" spans="1:8" x14ac:dyDescent="0.2">
      <c r="A39" s="2">
        <v>11</v>
      </c>
      <c r="B39" s="2" t="s">
        <v>37</v>
      </c>
      <c r="C39" s="7" t="s">
        <v>87</v>
      </c>
      <c r="D39" s="18">
        <f>HLOOKUP($B39,Inputs!$B$30:$ZW$58,D$7,FALSE)</f>
        <v>16</v>
      </c>
      <c r="E39" s="18">
        <f>HLOOKUP($B39,Inputs!$B$30:$ZW$58,E$7,FALSE)</f>
        <v>5.9669999999999996</v>
      </c>
      <c r="F39" s="45">
        <f>HLOOKUP($B39,Inputs!$B$30:$ZW$58,F$7,FALSE)</f>
        <v>44.444444444444443</v>
      </c>
      <c r="G39" s="45">
        <f>HLOOKUP($B39,Inputs!$B$30:$ZW$58,G$7,FALSE)</f>
        <v>44.444444444444443</v>
      </c>
      <c r="H39" s="45">
        <f>HLOOKUP($B39,Inputs!$B$30:$ZW$58,H$7,FALSE)</f>
        <v>95000</v>
      </c>
    </row>
    <row r="40" spans="1:8" x14ac:dyDescent="0.2">
      <c r="A40" s="2">
        <v>34</v>
      </c>
      <c r="B40" s="2" t="s">
        <v>61</v>
      </c>
      <c r="C40" s="7" t="s">
        <v>87</v>
      </c>
      <c r="D40" s="18">
        <f>HLOOKUP($B40,Inputs!$B$30:$ZW$58,D$7,FALSE)</f>
        <v>1.2698412698412698</v>
      </c>
      <c r="E40" s="18">
        <f>HLOOKUP($B40,Inputs!$B$30:$ZW$58,E$7,FALSE)</f>
        <v>0.61206349206349209</v>
      </c>
      <c r="F40" s="45">
        <f>HLOOKUP($B40,Inputs!$B$30:$ZW$58,F$7,FALSE)</f>
        <v>44.414834554741283</v>
      </c>
      <c r="G40" s="45">
        <f>HLOOKUP($B40,Inputs!$B$30:$ZW$58,G$7,FALSE)</f>
        <v>133.24450366422383</v>
      </c>
      <c r="H40" s="45">
        <f>HLOOKUP($B40,Inputs!$B$30:$ZW$58,H$7,FALSE)</f>
        <v>1575000</v>
      </c>
    </row>
    <row r="41" spans="1:8" x14ac:dyDescent="0.2">
      <c r="A41" s="2">
        <v>23</v>
      </c>
      <c r="B41" s="2" t="s">
        <v>44</v>
      </c>
      <c r="C41" s="7" t="s">
        <v>87</v>
      </c>
      <c r="D41" s="18">
        <f>HLOOKUP($B41,Inputs!$B$30:$ZW$58,D$7,FALSE)</f>
        <v>1.3333333333333333</v>
      </c>
      <c r="E41" s="18">
        <f>HLOOKUP($B41,Inputs!$B$30:$ZW$58,E$7,FALSE)</f>
        <v>3</v>
      </c>
      <c r="F41" s="45">
        <f>HLOOKUP($B41,Inputs!$B$30:$ZW$58,F$7,FALSE)</f>
        <v>40</v>
      </c>
      <c r="G41" s="45">
        <f>HLOOKUP($B41,Inputs!$B$30:$ZW$58,G$7,FALSE)</f>
        <v>40</v>
      </c>
      <c r="H41" s="45">
        <f>HLOOKUP($B41,Inputs!$B$30:$ZW$58,H$7,FALSE)</f>
        <v>1500</v>
      </c>
    </row>
    <row r="42" spans="1:8" x14ac:dyDescent="0.2">
      <c r="A42" s="2">
        <v>13</v>
      </c>
      <c r="B42" s="2" t="s">
        <v>38</v>
      </c>
      <c r="C42" s="7" t="s">
        <v>87</v>
      </c>
      <c r="D42" s="18">
        <f>HLOOKUP($B42,Inputs!$B$30:$ZW$58,D$7,FALSE)</f>
        <v>1.6666666666666667</v>
      </c>
      <c r="E42" s="18">
        <f>HLOOKUP($B42,Inputs!$B$30:$ZW$58,E$7,FALSE)</f>
        <v>1.8166666666666667</v>
      </c>
      <c r="F42" s="45">
        <f>HLOOKUP($B42,Inputs!$B$30:$ZW$58,F$7,FALSE)</f>
        <v>38.095238095238102</v>
      </c>
      <c r="G42" s="45">
        <f>HLOOKUP($B42,Inputs!$B$30:$ZW$58,G$7,FALSE)</f>
        <v>71.428571428571431</v>
      </c>
      <c r="H42" s="45">
        <f>HLOOKUP($B42,Inputs!$B$30:$ZW$58,H$7,FALSE)</f>
        <v>600000</v>
      </c>
    </row>
    <row r="43" spans="1:8" x14ac:dyDescent="0.2">
      <c r="A43" s="2">
        <v>21</v>
      </c>
      <c r="B43" s="2" t="s">
        <v>42</v>
      </c>
      <c r="C43" s="7" t="s">
        <v>87</v>
      </c>
      <c r="D43" s="18">
        <f>HLOOKUP($B43,Inputs!$B$30:$ZW$58,D$7,FALSE)</f>
        <v>0.95238095238095233</v>
      </c>
      <c r="E43" s="18">
        <f>HLOOKUP($B43,Inputs!$B$30:$ZW$58,E$7,FALSE)</f>
        <v>2.8312380952380951</v>
      </c>
      <c r="F43" s="45">
        <f>HLOOKUP($B43,Inputs!$B$30:$ZW$58,F$7,FALSE)</f>
        <v>33.333333333333336</v>
      </c>
      <c r="G43" s="45">
        <f>HLOOKUP($B43,Inputs!$B$30:$ZW$58,G$7,FALSE)</f>
        <v>33.333333333333336</v>
      </c>
      <c r="H43" s="45">
        <f>HLOOKUP($B43,Inputs!$B$30:$ZW$58,H$7,FALSE)</f>
        <v>52500</v>
      </c>
    </row>
    <row r="44" spans="1:8" x14ac:dyDescent="0.2">
      <c r="A44" s="2">
        <v>28</v>
      </c>
      <c r="B44" s="2" t="s">
        <v>49</v>
      </c>
      <c r="C44" s="7" t="s">
        <v>87</v>
      </c>
      <c r="D44" s="18">
        <f>HLOOKUP($B44,Inputs!$B$30:$ZW$58,D$7,FALSE)</f>
        <v>5.5555555555555552E-2</v>
      </c>
      <c r="E44" s="18">
        <f>HLOOKUP($B44,Inputs!$B$30:$ZW$58,E$7,FALSE)</f>
        <v>4.1111111111111114E-3</v>
      </c>
      <c r="F44" s="45">
        <f>HLOOKUP($B44,Inputs!$B$30:$ZW$58,F$7,FALSE)</f>
        <v>33.333333333333329</v>
      </c>
      <c r="G44" s="45">
        <f>HLOOKUP($B44,Inputs!$B$30:$ZW$58,G$7,FALSE)</f>
        <v>1999.9999999999998</v>
      </c>
      <c r="H44" s="45">
        <f>HLOOKUP($B44,Inputs!$B$30:$ZW$58,H$7,FALSE)</f>
        <v>90000</v>
      </c>
    </row>
    <row r="45" spans="1:8" hidden="1" x14ac:dyDescent="0.2">
      <c r="A45" s="2">
        <v>46</v>
      </c>
      <c r="B45" s="2" t="s">
        <v>63</v>
      </c>
      <c r="C45" s="7" t="s">
        <v>89</v>
      </c>
      <c r="D45" s="18">
        <f>HLOOKUP($B45,Inputs!$B$30:$ZW$58,D$7,FALSE)</f>
        <v>0.75</v>
      </c>
      <c r="E45" s="18">
        <f>HLOOKUP($B45,Inputs!$B$30:$ZW$58,E$7,FALSE)</f>
        <v>1.0569999999999999</v>
      </c>
      <c r="F45" s="45">
        <f>HLOOKUP($B45,Inputs!$B$30:$ZW$58,F$7,FALSE)</f>
        <v>75</v>
      </c>
      <c r="G45" s="45">
        <f>HLOOKUP($B45,Inputs!$B$30:$ZW$58,G$7,FALSE)</f>
        <v>150</v>
      </c>
      <c r="H45" s="45">
        <f>HLOOKUP($B45,Inputs!$B$30:$ZW$58,H$7,FALSE)</f>
        <v>20000</v>
      </c>
    </row>
    <row r="46" spans="1:8" x14ac:dyDescent="0.2">
      <c r="A46" s="2">
        <v>10</v>
      </c>
      <c r="B46" s="2" t="s">
        <v>29</v>
      </c>
      <c r="C46" s="7" t="s">
        <v>87</v>
      </c>
      <c r="D46" s="18">
        <f>HLOOKUP($B46,Inputs!$B$30:$ZW$58,D$7,FALSE)</f>
        <v>1.5</v>
      </c>
      <c r="E46" s="18">
        <f>HLOOKUP($B46,Inputs!$B$30:$ZW$58,E$7,FALSE)</f>
        <v>2.645</v>
      </c>
      <c r="F46" s="45">
        <f>HLOOKUP($B46,Inputs!$B$30:$ZW$58,F$7,FALSE)</f>
        <v>30</v>
      </c>
      <c r="G46" s="45">
        <f>HLOOKUP($B46,Inputs!$B$30:$ZW$58,G$7,FALSE)</f>
        <v>150</v>
      </c>
      <c r="H46" s="45">
        <f>HLOOKUP($B46,Inputs!$B$30:$ZW$58,H$7,FALSE)</f>
        <v>1000000</v>
      </c>
    </row>
    <row r="47" spans="1:8" x14ac:dyDescent="0.2">
      <c r="A47" s="2">
        <v>17</v>
      </c>
      <c r="B47" s="2" t="s">
        <v>40</v>
      </c>
      <c r="C47" s="7" t="s">
        <v>87</v>
      </c>
      <c r="D47" s="18">
        <f>HLOOKUP($B47,Inputs!$B$30:$ZW$58,D$7,FALSE)</f>
        <v>0.41666666666666669</v>
      </c>
      <c r="E47" s="18">
        <f>HLOOKUP($B47,Inputs!$B$30:$ZW$58,E$7,FALSE)</f>
        <v>0.40396874999999999</v>
      </c>
      <c r="F47" s="45">
        <f>HLOOKUP($B47,Inputs!$B$30:$ZW$58,F$7,FALSE)</f>
        <v>16.666666666666668</v>
      </c>
      <c r="G47" s="45">
        <f>HLOOKUP($B47,Inputs!$B$30:$ZW$58,G$7,FALSE)</f>
        <v>16.666666666666668</v>
      </c>
      <c r="H47" s="45">
        <f>HLOOKUP($B47,Inputs!$B$30:$ZW$58,H$7,FALSE)</f>
        <v>240000</v>
      </c>
    </row>
    <row r="48" spans="1:8" x14ac:dyDescent="0.2">
      <c r="A48" s="2">
        <v>36</v>
      </c>
      <c r="B48" s="2" t="s">
        <v>65</v>
      </c>
      <c r="C48" s="7" t="s">
        <v>87</v>
      </c>
      <c r="D48" s="18">
        <f>HLOOKUP($B48,Inputs!$B$30:$ZW$58,D$7,FALSE)</f>
        <v>0.25974025974025972</v>
      </c>
      <c r="E48" s="18">
        <f>HLOOKUP($B48,Inputs!$B$30:$ZW$58,E$7,FALSE)</f>
        <v>2.9838961038961038</v>
      </c>
      <c r="F48" s="45">
        <f>HLOOKUP($B48,Inputs!$B$30:$ZW$58,F$7,FALSE)</f>
        <v>9.9999999999999982</v>
      </c>
      <c r="G48" s="45">
        <f>HLOOKUP($B48,Inputs!$B$30:$ZW$58,G$7,FALSE)</f>
        <v>9.9999999999999982</v>
      </c>
      <c r="H48" s="45">
        <f>HLOOKUP($B48,Inputs!$B$30:$ZW$58,H$7,FALSE)</f>
        <v>385000</v>
      </c>
    </row>
    <row r="49" spans="1:8" x14ac:dyDescent="0.2">
      <c r="A49" s="2">
        <v>4</v>
      </c>
      <c r="B49" s="2" t="s">
        <v>240</v>
      </c>
      <c r="C49" s="7" t="s">
        <v>87</v>
      </c>
      <c r="D49" s="18">
        <f>HLOOKUP($B49,Inputs!$B$30:$ZW$58,D$7,FALSE)</f>
        <v>1.3020833333333333</v>
      </c>
      <c r="E49" s="18">
        <f>HLOOKUP($B49,Inputs!$B$30:$ZW$58,E$7,FALSE)</f>
        <v>3.9203125000000001</v>
      </c>
      <c r="F49" s="45">
        <f>HLOOKUP($B49,Inputs!$B$30:$ZW$58,F$7,FALSE)</f>
        <v>6.2499999999999991</v>
      </c>
      <c r="G49" s="45">
        <f>HLOOKUP($B49,Inputs!$B$30:$ZW$58,G$7,FALSE)</f>
        <v>312.5</v>
      </c>
      <c r="H49" s="45">
        <f>HLOOKUP($B49,Inputs!$B$30:$ZW$58,H$7,FALSE)</f>
        <v>9600</v>
      </c>
    </row>
    <row r="50" spans="1:8" x14ac:dyDescent="0.2">
      <c r="A50" s="2">
        <v>6</v>
      </c>
      <c r="B50" s="2" t="s">
        <v>12</v>
      </c>
      <c r="C50" s="7" t="s">
        <v>87</v>
      </c>
      <c r="D50" s="18">
        <f>HLOOKUP($B50,Inputs!$B$30:$ZW$58,D$7,FALSE)</f>
        <v>20</v>
      </c>
      <c r="E50" s="18">
        <f>HLOOKUP($B50,Inputs!$B$30:$ZW$58,E$7,FALSE)</f>
        <v>1.018</v>
      </c>
      <c r="F50" s="45">
        <f>HLOOKUP(B50,Inputs!$B$30:$AY$54,Outputs!F$7,FALSE)</f>
        <v>0</v>
      </c>
      <c r="G50" s="45">
        <f>HLOOKUP($B50,Inputs!$B$30:$ZW$58,G$7,FALSE)</f>
        <v>1000</v>
      </c>
      <c r="H50" s="45">
        <f>HLOOKUP($B50,Inputs!$B$30:$ZW$58,H$7,FALSE)</f>
        <v>100000</v>
      </c>
    </row>
    <row r="51" spans="1:8" hidden="1" x14ac:dyDescent="0.2">
      <c r="A51" s="2">
        <v>49</v>
      </c>
      <c r="B51" s="2" t="s">
        <v>76</v>
      </c>
      <c r="C51" s="7" t="s">
        <v>89</v>
      </c>
      <c r="D51" s="18">
        <f>HLOOKUP($B51,Inputs!$B$30:$ZW$58,D$7,FALSE)</f>
        <v>0.2545</v>
      </c>
      <c r="E51" s="18">
        <f>HLOOKUP($B51,Inputs!$B$30:$ZW$58,E$7,FALSE)</f>
        <v>5.4000000000000003E-3</v>
      </c>
      <c r="F51" s="45">
        <f>HLOOKUP($B51,Inputs!$B$30:$ZW$58,F$7,FALSE)</f>
        <v>254.5</v>
      </c>
      <c r="G51" s="45">
        <f>HLOOKUP($B51,Inputs!$B$30:$ZW$58,G$7,FALSE)</f>
        <v>5090</v>
      </c>
      <c r="H51" s="45">
        <f>HLOOKUP($B51,Inputs!$B$30:$ZW$58,H$7,FALSE)</f>
        <v>1000000</v>
      </c>
    </row>
    <row r="52" spans="1:8" x14ac:dyDescent="0.2">
      <c r="A52" s="2">
        <v>35</v>
      </c>
      <c r="B52" s="2" t="s">
        <v>62</v>
      </c>
      <c r="C52" s="7" t="s">
        <v>87</v>
      </c>
      <c r="D52" s="18">
        <f>HLOOKUP($B52,Inputs!$B$30:$ZW$58,D$7,FALSE)</f>
        <v>5</v>
      </c>
      <c r="E52" s="18">
        <f>HLOOKUP($B52,Inputs!$B$30:$ZW$58,E$7,FALSE)</f>
        <v>0.78</v>
      </c>
      <c r="F52" s="45">
        <f>HLOOKUP($B52,Inputs!$B$30:$ZW$58,F$7,FALSE)</f>
        <v>0</v>
      </c>
      <c r="G52" s="45">
        <f>HLOOKUP($B52,Inputs!$B$30:$ZW$58,G$7,FALSE)</f>
        <v>200</v>
      </c>
      <c r="H52" s="45">
        <f>HLOOKUP($B52,Inputs!$B$30:$ZW$58,H$7,FALSE)</f>
        <v>400000</v>
      </c>
    </row>
    <row r="53" spans="1:8" hidden="1" x14ac:dyDescent="0.2">
      <c r="A53" s="2">
        <v>48</v>
      </c>
      <c r="B53" s="2" t="s">
        <v>75</v>
      </c>
      <c r="C53" s="7" t="s">
        <v>89</v>
      </c>
      <c r="D53" s="18">
        <f>HLOOKUP($B53,Inputs!$B$30:$ZW$58,D$7,FALSE)</f>
        <v>0.1099</v>
      </c>
      <c r="E53" s="18">
        <f>HLOOKUP($B53,Inputs!$B$30:$ZW$58,E$7,FALSE)</f>
        <v>2.2257142857142857E-2</v>
      </c>
      <c r="F53" s="45">
        <f>HLOOKUP($B53,Inputs!$B$30:$ZW$58,F$7,FALSE)</f>
        <v>3846.5</v>
      </c>
      <c r="G53" s="45">
        <f>HLOOKUP($B53,Inputs!$B$30:$ZW$58,G$7,FALSE)</f>
        <v>76930</v>
      </c>
      <c r="H53" s="45">
        <f>HLOOKUP($B53,Inputs!$B$30:$ZW$58,H$7,FALSE)</f>
        <v>3500000</v>
      </c>
    </row>
    <row r="54" spans="1:8" x14ac:dyDescent="0.2">
      <c r="A54" s="2">
        <v>9</v>
      </c>
      <c r="B54" s="2" t="s">
        <v>14</v>
      </c>
      <c r="C54" s="7" t="s">
        <v>87</v>
      </c>
      <c r="D54" s="18">
        <f>HLOOKUP($B54,Inputs!$B$30:$ZW$58,D$7,FALSE)</f>
        <v>3.3333333333333335</v>
      </c>
      <c r="E54" s="18">
        <f>HLOOKUP($B54,Inputs!$B$30:$ZW$58,E$7,FALSE)</f>
        <v>2.4620000000000002</v>
      </c>
      <c r="F54" s="45">
        <f>HLOOKUP($B54,Inputs!$B$30:$ZW$58,F$7,FALSE)</f>
        <v>0</v>
      </c>
      <c r="G54" s="45">
        <f>HLOOKUP($B54,Inputs!$B$30:$ZW$58,G$7,FALSE)</f>
        <v>166.66666666666666</v>
      </c>
      <c r="H54" s="45">
        <f>HLOOKUP($B54,Inputs!$B$30:$ZW$58,H$7,FALSE)</f>
        <v>300000</v>
      </c>
    </row>
    <row r="55" spans="1:8" hidden="1" x14ac:dyDescent="0.2">
      <c r="A55" s="2">
        <v>45</v>
      </c>
      <c r="B55" s="2" t="s">
        <v>58</v>
      </c>
      <c r="C55" s="7" t="s">
        <v>89</v>
      </c>
      <c r="D55" s="18">
        <f>HLOOKUP($B55,Inputs!$B$30:$ZW$58,D$7,FALSE)</f>
        <v>4.8484848484848485E-2</v>
      </c>
      <c r="E55" s="18">
        <f>HLOOKUP($B55,Inputs!$B$30:$ZW$58,E$7,FALSE)</f>
        <v>0.3327681818181818</v>
      </c>
      <c r="F55" s="45">
        <f>HLOOKUP($B55,Inputs!$B$30:$ZW$58,F$7,FALSE)</f>
        <v>160</v>
      </c>
      <c r="G55" s="45">
        <f>HLOOKUP($B55,Inputs!$B$30:$ZW$58,G$7,FALSE)</f>
        <v>3200</v>
      </c>
      <c r="H55" s="45">
        <f>HLOOKUP($B55,Inputs!$B$30:$ZW$58,H$7,FALSE)</f>
        <v>1650000</v>
      </c>
    </row>
    <row r="56" spans="1:8" hidden="1" x14ac:dyDescent="0.2">
      <c r="A56" s="2">
        <v>44</v>
      </c>
      <c r="B56" s="2" t="s">
        <v>34</v>
      </c>
      <c r="C56" s="7" t="s">
        <v>89</v>
      </c>
      <c r="D56" s="18">
        <f>HLOOKUP($B56,Inputs!$B$30:$ZW$58,D$7,FALSE)</f>
        <v>3.7499999999999999E-2</v>
      </c>
      <c r="E56" s="18">
        <f>HLOOKUP($B56,Inputs!$B$30:$ZW$58,E$7,FALSE)</f>
        <v>0.36249999999999999</v>
      </c>
      <c r="F56" s="45">
        <f>HLOOKUP($B56,Inputs!$B$30:$ZW$58,F$7,FALSE)</f>
        <v>2.9999999999999996</v>
      </c>
      <c r="G56" s="45">
        <f>HLOOKUP($B56,Inputs!$B$30:$ZW$58,G$7,FALSE)</f>
        <v>150</v>
      </c>
      <c r="H56" s="45">
        <f>HLOOKUP($B56,Inputs!$B$30:$ZW$58,H$7,FALSE)</f>
        <v>400000</v>
      </c>
    </row>
    <row r="57" spans="1:8" hidden="1" x14ac:dyDescent="0.2">
      <c r="A57" s="2">
        <v>50</v>
      </c>
      <c r="B57" s="2" t="s">
        <v>77</v>
      </c>
      <c r="C57" s="7" t="s">
        <v>89</v>
      </c>
      <c r="D57" s="18">
        <f>HLOOKUP($B57,Inputs!$B$30:$ZW$58,D$7,FALSE)</f>
        <v>0.02</v>
      </c>
      <c r="E57" s="18">
        <f>HLOOKUP($B57,Inputs!$B$30:$ZW$58,E$7,FALSE)</f>
        <v>1.3050000000000001E-2</v>
      </c>
      <c r="F57" s="45">
        <f>HLOOKUP($B57,Inputs!$B$30:$ZW$58,F$7,FALSE)</f>
        <v>2</v>
      </c>
      <c r="G57" s="45">
        <f>HLOOKUP($B57,Inputs!$B$30:$ZW$58,G$7,FALSE)</f>
        <v>80</v>
      </c>
      <c r="H57" s="45">
        <f>HLOOKUP($B57,Inputs!$B$30:$ZW$58,H$7,FALSE)</f>
        <v>40000</v>
      </c>
    </row>
  </sheetData>
  <autoFilter ref="A8:H57" xr:uid="{5060FA6D-3757-1441-99BA-9C9C1617DACA}">
    <filterColumn colId="2">
      <filters>
        <filter val="Slots"/>
      </filters>
    </filterColumn>
    <sortState ref="A10:H54">
      <sortCondition descending="1" ref="F8:F57"/>
    </sortState>
  </autoFilter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XFC54"/>
  <sheetViews>
    <sheetView workbookViewId="0">
      <pane xSplit="2" ySplit="4" topLeftCell="C5" activePane="bottomRight" state="frozen"/>
      <selection pane="topRight" activeCell="B1" sqref="B1"/>
      <selection pane="bottomLeft" activeCell="A3" sqref="A3"/>
      <selection pane="bottomRight" activeCell="C32" sqref="C32"/>
    </sheetView>
  </sheetViews>
  <sheetFormatPr baseColWidth="10" defaultRowHeight="16" x14ac:dyDescent="0.2"/>
  <cols>
    <col min="1" max="1" width="3.1640625" style="20" hidden="1" customWidth="1"/>
    <col min="2" max="2" width="39.5" style="20" customWidth="1"/>
    <col min="3" max="20" width="21.6640625" style="20" customWidth="1"/>
    <col min="21" max="28" width="10.83203125" style="20" customWidth="1"/>
    <col min="29" max="29" width="15" style="20" customWidth="1"/>
    <col min="30" max="30" width="13" style="20" bestFit="1" customWidth="1"/>
    <col min="31" max="31" width="16.5" style="20" bestFit="1" customWidth="1"/>
    <col min="32" max="32" width="15.6640625" style="20" bestFit="1" customWidth="1"/>
    <col min="33" max="34" width="13" style="20" bestFit="1" customWidth="1"/>
    <col min="35" max="35" width="14.5" style="20" bestFit="1" customWidth="1"/>
    <col min="36" max="36" width="14" style="20" bestFit="1" customWidth="1"/>
    <col min="37" max="37" width="14.6640625" style="20" bestFit="1" customWidth="1"/>
    <col min="38" max="38" width="14" style="20" bestFit="1" customWidth="1"/>
    <col min="39" max="44" width="13" style="20" bestFit="1" customWidth="1"/>
    <col min="45" max="45" width="14" style="20" bestFit="1" customWidth="1"/>
    <col min="46" max="46" width="14.33203125" style="20" bestFit="1" customWidth="1"/>
    <col min="47" max="47" width="13" style="20" bestFit="1" customWidth="1"/>
    <col min="48" max="50" width="15" style="20" bestFit="1" customWidth="1"/>
    <col min="51" max="51" width="13" style="20" bestFit="1" customWidth="1"/>
    <col min="52" max="16368" width="10.83203125" style="20"/>
    <col min="16369" max="16369" width="10.83203125" style="20" customWidth="1"/>
    <col min="16370" max="16384" width="10.83203125" style="20"/>
  </cols>
  <sheetData>
    <row r="1" spans="1:52" s="19" customFormat="1" ht="24" x14ac:dyDescent="0.3">
      <c r="B1" s="3" t="s">
        <v>242</v>
      </c>
    </row>
    <row r="2" spans="1:52" s="19" customFormat="1" x14ac:dyDescent="0.2">
      <c r="B2" s="26" t="s">
        <v>85</v>
      </c>
    </row>
    <row r="3" spans="1:52" s="19" customFormat="1" x14ac:dyDescent="0.2">
      <c r="A3" s="27"/>
    </row>
    <row r="4" spans="1:52" ht="17" thickBot="1" x14ac:dyDescent="0.25">
      <c r="B4" s="29"/>
      <c r="C4" s="30" t="s">
        <v>18</v>
      </c>
      <c r="D4" s="30" t="s">
        <v>35</v>
      </c>
      <c r="E4" s="30" t="s">
        <v>10</v>
      </c>
      <c r="F4" s="30" t="s">
        <v>240</v>
      </c>
      <c r="G4" s="30" t="s">
        <v>12</v>
      </c>
      <c r="H4" s="30" t="s">
        <v>11</v>
      </c>
      <c r="I4" s="30" t="s">
        <v>36</v>
      </c>
      <c r="J4" s="30" t="s">
        <v>14</v>
      </c>
      <c r="K4" s="30" t="s">
        <v>29</v>
      </c>
      <c r="L4" s="30" t="s">
        <v>37</v>
      </c>
      <c r="M4" s="30" t="s">
        <v>26</v>
      </c>
      <c r="N4" s="30" t="s">
        <v>38</v>
      </c>
      <c r="O4" s="30" t="s">
        <v>8</v>
      </c>
      <c r="P4" s="30" t="s">
        <v>9</v>
      </c>
      <c r="Q4" s="30" t="s">
        <v>39</v>
      </c>
      <c r="R4" s="30" t="s">
        <v>40</v>
      </c>
      <c r="S4" s="30" t="s">
        <v>41</v>
      </c>
      <c r="T4" s="30" t="s">
        <v>74</v>
      </c>
      <c r="U4" s="30" t="s">
        <v>66</v>
      </c>
      <c r="V4" s="30" t="s">
        <v>42</v>
      </c>
      <c r="W4" s="30" t="s">
        <v>30</v>
      </c>
      <c r="X4" s="30" t="s">
        <v>44</v>
      </c>
      <c r="Y4" s="30" t="s">
        <v>45</v>
      </c>
      <c r="Z4" s="30" t="s">
        <v>46</v>
      </c>
      <c r="AA4" s="30" t="s">
        <v>47</v>
      </c>
      <c r="AB4" s="30" t="s">
        <v>48</v>
      </c>
      <c r="AC4" s="30" t="s">
        <v>49</v>
      </c>
      <c r="AD4" s="30" t="s">
        <v>50</v>
      </c>
      <c r="AE4" s="30" t="s">
        <v>51</v>
      </c>
      <c r="AF4" s="30" t="s">
        <v>52</v>
      </c>
      <c r="AG4" s="30" t="s">
        <v>59</v>
      </c>
      <c r="AH4" s="30" t="s">
        <v>60</v>
      </c>
      <c r="AI4" s="30" t="s">
        <v>61</v>
      </c>
      <c r="AJ4" s="30" t="s">
        <v>62</v>
      </c>
      <c r="AK4" s="30" t="s">
        <v>65</v>
      </c>
      <c r="AL4" s="30" t="s">
        <v>67</v>
      </c>
      <c r="AM4" s="30" t="s">
        <v>27</v>
      </c>
      <c r="AN4" s="30" t="s">
        <v>25</v>
      </c>
      <c r="AO4" s="30" t="s">
        <v>70</v>
      </c>
      <c r="AP4" s="30" t="s">
        <v>71</v>
      </c>
      <c r="AQ4" s="30" t="s">
        <v>72</v>
      </c>
      <c r="AR4" s="30" t="s">
        <v>73</v>
      </c>
      <c r="AS4" s="30" t="s">
        <v>34</v>
      </c>
      <c r="AT4" s="30" t="s">
        <v>58</v>
      </c>
      <c r="AU4" s="30" t="s">
        <v>63</v>
      </c>
      <c r="AV4" s="30" t="s">
        <v>64</v>
      </c>
      <c r="AW4" s="30" t="s">
        <v>75</v>
      </c>
      <c r="AX4" s="30" t="s">
        <v>76</v>
      </c>
      <c r="AY4" s="30" t="s">
        <v>77</v>
      </c>
    </row>
    <row r="5" spans="1:52" ht="49" customHeight="1" x14ac:dyDescent="0.2">
      <c r="B5" s="21" t="s">
        <v>241</v>
      </c>
      <c r="C5" s="22" t="s">
        <v>197</v>
      </c>
      <c r="D5" s="23">
        <v>2000000</v>
      </c>
      <c r="E5" s="23">
        <v>100000</v>
      </c>
      <c r="F5" s="23">
        <v>12500</v>
      </c>
      <c r="G5" s="23">
        <v>2000000</v>
      </c>
      <c r="H5" s="23">
        <v>1000</v>
      </c>
      <c r="I5" s="23">
        <v>6000000</v>
      </c>
      <c r="J5" s="23">
        <v>1000000</v>
      </c>
      <c r="K5" s="23">
        <v>1500000</v>
      </c>
      <c r="L5" s="23">
        <v>1520000</v>
      </c>
      <c r="M5" s="23">
        <v>10000</v>
      </c>
      <c r="N5" s="23">
        <v>1000000</v>
      </c>
      <c r="O5" s="23">
        <v>1250000</v>
      </c>
      <c r="P5" s="23">
        <v>40000</v>
      </c>
      <c r="Q5" s="23">
        <v>1800000</v>
      </c>
      <c r="R5" s="23">
        <v>100000</v>
      </c>
      <c r="S5" s="23">
        <v>6000000</v>
      </c>
      <c r="T5" s="23">
        <v>5000000</v>
      </c>
      <c r="U5" s="23">
        <v>1000000</v>
      </c>
      <c r="V5" s="23">
        <v>50000</v>
      </c>
      <c r="W5" s="22" t="s">
        <v>198</v>
      </c>
      <c r="X5" s="22">
        <v>2000</v>
      </c>
      <c r="Y5" s="23">
        <v>3000000</v>
      </c>
      <c r="Z5" s="23">
        <v>30000</v>
      </c>
      <c r="AA5" s="23">
        <v>12000</v>
      </c>
      <c r="AB5" s="23">
        <v>1400000</v>
      </c>
      <c r="AC5" s="23">
        <v>5000</v>
      </c>
      <c r="AD5" s="23">
        <v>40000</v>
      </c>
      <c r="AE5" s="22" t="s">
        <v>199</v>
      </c>
      <c r="AF5" s="22" t="s">
        <v>198</v>
      </c>
      <c r="AG5" s="22" t="s">
        <v>200</v>
      </c>
      <c r="AH5" s="23">
        <v>15000</v>
      </c>
      <c r="AI5" s="23">
        <v>2000000</v>
      </c>
      <c r="AJ5" s="23">
        <v>2000000</v>
      </c>
      <c r="AK5" s="23">
        <v>100000</v>
      </c>
      <c r="AL5" s="23">
        <v>200000</v>
      </c>
      <c r="AM5" s="22" t="s">
        <v>201</v>
      </c>
      <c r="AN5" s="22" t="s">
        <v>202</v>
      </c>
      <c r="AO5" s="22" t="s">
        <v>203</v>
      </c>
      <c r="AP5" s="22" t="s">
        <v>204</v>
      </c>
      <c r="AQ5" s="22" t="s">
        <v>205</v>
      </c>
      <c r="AR5" s="22" t="s">
        <v>206</v>
      </c>
      <c r="AS5" s="22" t="s">
        <v>207</v>
      </c>
      <c r="AT5" s="22" t="s">
        <v>208</v>
      </c>
      <c r="AU5" s="22" t="s">
        <v>207</v>
      </c>
      <c r="AV5" s="22" t="s">
        <v>209</v>
      </c>
      <c r="AW5" s="22" t="s">
        <v>210</v>
      </c>
      <c r="AX5" s="22" t="s">
        <v>211</v>
      </c>
      <c r="AY5" s="22" t="s">
        <v>212</v>
      </c>
    </row>
    <row r="6" spans="1:52" x14ac:dyDescent="0.2">
      <c r="B6" s="31" t="s">
        <v>24</v>
      </c>
      <c r="C6" s="32">
        <v>10287280</v>
      </c>
      <c r="D6" s="32">
        <v>2000000</v>
      </c>
      <c r="E6" s="32">
        <v>100000</v>
      </c>
      <c r="F6" s="32">
        <v>12500</v>
      </c>
      <c r="G6" s="32">
        <v>2000000</v>
      </c>
      <c r="H6" s="32">
        <v>1000</v>
      </c>
      <c r="I6" s="32">
        <v>6000000</v>
      </c>
      <c r="J6" s="32">
        <v>1000000</v>
      </c>
      <c r="K6" s="32">
        <v>1500000</v>
      </c>
      <c r="L6" s="32">
        <v>1520000</v>
      </c>
      <c r="M6" s="32">
        <v>10000</v>
      </c>
      <c r="N6" s="32">
        <v>1000000</v>
      </c>
      <c r="O6" s="32">
        <v>1250000</v>
      </c>
      <c r="P6" s="32">
        <v>40000</v>
      </c>
      <c r="Q6" s="32">
        <v>1800000</v>
      </c>
      <c r="R6" s="32">
        <v>100000</v>
      </c>
      <c r="S6" s="32">
        <v>6000000</v>
      </c>
      <c r="T6" s="32">
        <v>5000000</v>
      </c>
      <c r="U6" s="32">
        <v>1000000</v>
      </c>
      <c r="V6" s="32">
        <v>50000</v>
      </c>
      <c r="W6" s="32">
        <v>12600050</v>
      </c>
      <c r="X6" s="32">
        <v>2000</v>
      </c>
      <c r="Y6" s="32">
        <v>3000000</v>
      </c>
      <c r="Z6" s="32">
        <v>30000</v>
      </c>
      <c r="AA6" s="32">
        <v>12000</v>
      </c>
      <c r="AB6" s="32">
        <v>1400000</v>
      </c>
      <c r="AC6" s="32">
        <v>5000</v>
      </c>
      <c r="AD6" s="32">
        <v>40000</v>
      </c>
      <c r="AE6" s="32">
        <v>80095</v>
      </c>
      <c r="AF6" s="32">
        <v>42000000</v>
      </c>
      <c r="AG6" s="32">
        <v>4500</v>
      </c>
      <c r="AH6" s="32">
        <v>15000</v>
      </c>
      <c r="AI6" s="32">
        <v>2000000</v>
      </c>
      <c r="AJ6" s="32">
        <v>2000000</v>
      </c>
      <c r="AK6" s="32">
        <v>100000</v>
      </c>
      <c r="AL6" s="32">
        <v>200000</v>
      </c>
      <c r="AM6" s="32">
        <v>81</v>
      </c>
      <c r="AN6" s="32">
        <v>366</v>
      </c>
      <c r="AO6" s="32">
        <v>1652</v>
      </c>
      <c r="AP6" s="32">
        <v>11</v>
      </c>
      <c r="AQ6" s="32">
        <v>58</v>
      </c>
      <c r="AR6" s="32">
        <v>157</v>
      </c>
      <c r="AS6" s="32">
        <v>15000</v>
      </c>
      <c r="AT6" s="32">
        <v>80000</v>
      </c>
      <c r="AU6" s="32">
        <v>15000</v>
      </c>
      <c r="AV6" s="32">
        <v>16000000</v>
      </c>
      <c r="AW6" s="32">
        <v>384650</v>
      </c>
      <c r="AX6" s="32">
        <v>254500</v>
      </c>
      <c r="AY6" s="32">
        <v>800</v>
      </c>
    </row>
    <row r="7" spans="1:52" x14ac:dyDescent="0.2">
      <c r="B7" s="31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33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2" x14ac:dyDescent="0.2">
      <c r="B8" s="31" t="s">
        <v>5</v>
      </c>
      <c r="C8" s="33">
        <v>1</v>
      </c>
      <c r="D8" s="33">
        <v>1</v>
      </c>
      <c r="E8" s="33">
        <v>1</v>
      </c>
      <c r="F8" s="33">
        <v>1</v>
      </c>
      <c r="G8" s="33">
        <v>1</v>
      </c>
      <c r="H8" s="33">
        <v>1.6</v>
      </c>
      <c r="I8" s="33">
        <v>1</v>
      </c>
      <c r="J8" s="33">
        <v>1</v>
      </c>
      <c r="K8" s="33">
        <v>1</v>
      </c>
      <c r="L8" s="33">
        <v>1</v>
      </c>
      <c r="M8" s="33">
        <v>0.3</v>
      </c>
      <c r="N8" s="33">
        <v>1</v>
      </c>
      <c r="O8" s="33">
        <v>1</v>
      </c>
      <c r="P8" s="33">
        <v>1</v>
      </c>
      <c r="Q8" s="33">
        <v>1</v>
      </c>
      <c r="R8" s="33">
        <v>1</v>
      </c>
      <c r="S8" s="33">
        <v>0.1</v>
      </c>
      <c r="T8" s="33">
        <v>12</v>
      </c>
      <c r="U8" s="33">
        <v>1</v>
      </c>
      <c r="V8" s="33">
        <v>1</v>
      </c>
      <c r="W8" s="33">
        <v>1</v>
      </c>
      <c r="X8" s="33">
        <v>1</v>
      </c>
      <c r="Y8" s="33">
        <v>1</v>
      </c>
      <c r="Z8" s="33">
        <v>1</v>
      </c>
      <c r="AA8" s="33">
        <v>1</v>
      </c>
      <c r="AB8" s="33">
        <v>1</v>
      </c>
      <c r="AC8" s="33">
        <v>1</v>
      </c>
      <c r="AD8" s="33">
        <v>1</v>
      </c>
      <c r="AE8" s="33">
        <v>1</v>
      </c>
      <c r="AF8" s="33">
        <v>1</v>
      </c>
      <c r="AG8" s="33">
        <v>1.2</v>
      </c>
      <c r="AH8" s="33">
        <v>1</v>
      </c>
      <c r="AI8" s="33">
        <v>1</v>
      </c>
      <c r="AJ8" s="33">
        <v>1.3</v>
      </c>
      <c r="AK8" s="33">
        <v>1</v>
      </c>
      <c r="AL8" s="33">
        <v>1</v>
      </c>
      <c r="AM8" s="33">
        <v>1</v>
      </c>
      <c r="AN8" s="33">
        <v>1</v>
      </c>
      <c r="AO8" s="33">
        <v>1.1000000000000001</v>
      </c>
      <c r="AP8" s="33">
        <v>1</v>
      </c>
      <c r="AQ8" s="33">
        <v>1</v>
      </c>
      <c r="AR8" s="33">
        <v>1</v>
      </c>
      <c r="AS8" s="33">
        <v>1.2</v>
      </c>
      <c r="AT8" s="33">
        <v>6</v>
      </c>
      <c r="AU8" s="33">
        <v>1</v>
      </c>
      <c r="AV8" s="33">
        <v>1</v>
      </c>
      <c r="AW8" s="33">
        <v>1</v>
      </c>
      <c r="AX8" s="33">
        <v>1</v>
      </c>
      <c r="AY8" s="33">
        <v>1</v>
      </c>
      <c r="AZ8" s="15"/>
    </row>
    <row r="9" spans="1:52" x14ac:dyDescent="0.2">
      <c r="B9" s="31" t="s">
        <v>243</v>
      </c>
      <c r="C9" s="33">
        <f>IFERROR(IF(C8&lt;(24/Outputs!$C$5),1,C8/24*Outputs!$C$5),"N/A")</f>
        <v>1</v>
      </c>
      <c r="D9" s="33">
        <f>IFERROR(IF(D8&lt;(24/Outputs!$C$5),1,D8/24*Outputs!$C$5),"N/A")</f>
        <v>1</v>
      </c>
      <c r="E9" s="33">
        <f>IFERROR(IF(E8&lt;(24/Outputs!$C$5),1,E8/24*Outputs!$C$5),"N/A")</f>
        <v>1</v>
      </c>
      <c r="F9" s="33">
        <f>IFERROR(IF(F8&lt;(24/Outputs!$C$5),1,F8/24*Outputs!$C$5),"N/A")</f>
        <v>1</v>
      </c>
      <c r="G9" s="33">
        <f>IFERROR(IF(G8&lt;(24/Outputs!$C$5),1,G8/24*Outputs!$C$5),"N/A")</f>
        <v>1</v>
      </c>
      <c r="H9" s="33">
        <f>IFERROR(IF(H8&lt;(24/Outputs!$C$5),1,H8/24*Outputs!$C$5),"N/A")</f>
        <v>1</v>
      </c>
      <c r="I9" s="33">
        <f>IFERROR(IF(I8&lt;(24/Outputs!$C$5),1,I8/24*Outputs!$C$5),"N/A")</f>
        <v>1</v>
      </c>
      <c r="J9" s="33">
        <f>IFERROR(IF(J8&lt;(24/Outputs!$C$5),1,J8/24*Outputs!$C$5),"N/A")</f>
        <v>1</v>
      </c>
      <c r="K9" s="33">
        <f>IFERROR(IF(K8&lt;(24/Outputs!$C$5),1,K8/24*Outputs!$C$5),"N/A")</f>
        <v>1</v>
      </c>
      <c r="L9" s="33">
        <f>IFERROR(IF(L8&lt;(24/Outputs!$C$5),1,L8/24*Outputs!$C$5),"N/A")</f>
        <v>1</v>
      </c>
      <c r="M9" s="33">
        <f>IFERROR(IF(M8&lt;(24/Outputs!$C$5),1,M8/24*Outputs!$C$5),"N/A")</f>
        <v>1</v>
      </c>
      <c r="N9" s="33">
        <f>IFERROR(IF(N8&lt;(24/Outputs!$C$5),1,N8/24*Outputs!$C$5),"N/A")</f>
        <v>1</v>
      </c>
      <c r="O9" s="33">
        <f>IFERROR(IF(O8&lt;(24/Outputs!$C$5),1,O8/24*Outputs!$C$5),"N/A")</f>
        <v>1</v>
      </c>
      <c r="P9" s="33">
        <f>IFERROR(IF(P8&lt;(24/Outputs!$C$5),1,P8/24*Outputs!$C$5),"N/A")</f>
        <v>1</v>
      </c>
      <c r="Q9" s="33">
        <f>IFERROR(IF(Q8&lt;(24/Outputs!$C$5),1,Q8/24*Outputs!$C$5),"N/A")</f>
        <v>1</v>
      </c>
      <c r="R9" s="33">
        <f>IFERROR(IF(R8&lt;(24/Outputs!$C$5),1,R8/24*Outputs!$C$5),"N/A")</f>
        <v>1</v>
      </c>
      <c r="S9" s="33">
        <f>IFERROR(IF(S8&lt;(24/Outputs!$C$5),1,S8/24*Outputs!$C$5),"N/A")</f>
        <v>1</v>
      </c>
      <c r="T9" s="33">
        <f>IFERROR(IF(T8&lt;(24/Outputs!$C$5),1,T8/24*Outputs!$C$5),"N/A")</f>
        <v>3</v>
      </c>
      <c r="U9" s="33">
        <f>IFERROR(IF(U8&lt;(24/Outputs!$C$5),1,U8/24*Outputs!$C$5),"N/A")</f>
        <v>1</v>
      </c>
      <c r="V9" s="33">
        <f>IFERROR(IF(V8&lt;(24/Outputs!$C$5),1,V8/24*Outputs!$C$5),"N/A")</f>
        <v>1</v>
      </c>
      <c r="W9" s="33">
        <f>IFERROR(IF(W8&lt;(24/Outputs!$C$5),1,W8/24*Outputs!$C$5),"N/A")</f>
        <v>1</v>
      </c>
      <c r="X9" s="33">
        <f>IFERROR(IF(X8&lt;(24/Outputs!$C$5),1,X8/24*Outputs!$C$5),"N/A")</f>
        <v>1</v>
      </c>
      <c r="Y9" s="33">
        <f>IFERROR(IF(Y8&lt;(24/Outputs!$C$5),1,Y8/24*Outputs!$C$5),"N/A")</f>
        <v>1</v>
      </c>
      <c r="Z9" s="33">
        <f>IFERROR(IF(Z8&lt;(24/Outputs!$C$5),1,Z8/24*Outputs!$C$5),"N/A")</f>
        <v>1</v>
      </c>
      <c r="AA9" s="33">
        <f>IFERROR(IF(AA8&lt;(24/Outputs!$C$5),1,AA8/24*Outputs!$C$5),"N/A")</f>
        <v>1</v>
      </c>
      <c r="AB9" s="33">
        <f>IFERROR(IF(AB8&lt;(24/Outputs!$C$5),1,AB8/24*Outputs!$C$5),"N/A")</f>
        <v>1</v>
      </c>
      <c r="AC9" s="33">
        <f>IFERROR(IF(AC8&lt;(24/Outputs!$C$5),1,AC8/24*Outputs!$C$5),"N/A")</f>
        <v>1</v>
      </c>
      <c r="AD9" s="33">
        <f>IFERROR(IF(AD8&lt;(24/Outputs!$C$5),1,AD8/24*Outputs!$C$5),"N/A")</f>
        <v>1</v>
      </c>
      <c r="AE9" s="33">
        <f>IFERROR(IF(AE8&lt;(24/Outputs!$C$5),1,AE8/24*Outputs!$C$5),"N/A")</f>
        <v>1</v>
      </c>
      <c r="AF9" s="33">
        <f>IFERROR(IF(AF8&lt;(24/Outputs!$C$5),1,AF8/24*Outputs!$C$5),"N/A")</f>
        <v>1</v>
      </c>
      <c r="AG9" s="33">
        <f>IFERROR(IF(AG8&lt;(24/Outputs!$C$5),1,AG8/24*Outputs!$C$5),"N/A")</f>
        <v>1</v>
      </c>
      <c r="AH9" s="33">
        <f>IFERROR(IF(AH8&lt;(24/Outputs!$C$5),1,AH8/24*Outputs!$C$5),"N/A")</f>
        <v>1</v>
      </c>
      <c r="AI9" s="33">
        <f>IFERROR(IF(AI8&lt;(24/Outputs!$C$5),1,AI8/24*Outputs!$C$5),"N/A")</f>
        <v>1</v>
      </c>
      <c r="AJ9" s="33">
        <f>IFERROR(IF(AJ8&lt;(24/Outputs!$C$5),1,AJ8/24*Outputs!$C$5),"N/A")</f>
        <v>1</v>
      </c>
      <c r="AK9" s="33">
        <f>IFERROR(IF(AK8&lt;(24/Outputs!$C$5),1,AK8/24*Outputs!$C$5),"N/A")</f>
        <v>1</v>
      </c>
      <c r="AL9" s="33">
        <f>IFERROR(IF(AL8&lt;(24/Outputs!$C$5),1,AL8/24*Outputs!$C$5),"N/A")</f>
        <v>1</v>
      </c>
      <c r="AM9" s="33">
        <f>IFERROR(IF(AM8&lt;(24/Outputs!$C$5),1,AM8/24*Outputs!$C$5),"N/A")</f>
        <v>1</v>
      </c>
      <c r="AN9" s="33">
        <f>IFERROR(IF(AN8&lt;(24/Outputs!$C$5),1,AN8/24*Outputs!$C$5),"N/A")</f>
        <v>1</v>
      </c>
      <c r="AO9" s="33">
        <f>IFERROR(IF(AO8&lt;(24/Outputs!$C$5),1,AO8/24*Outputs!$C$5),"N/A")</f>
        <v>1</v>
      </c>
      <c r="AP9" s="33">
        <f>IFERROR(IF(AP8&lt;(24/Outputs!$C$5),1,AP8/24*Outputs!$C$5),"N/A")</f>
        <v>1</v>
      </c>
      <c r="AQ9" s="33">
        <f>IFERROR(IF(AQ8&lt;(24/Outputs!$C$5),1,AQ8/24*Outputs!$C$5),"N/A")</f>
        <v>1</v>
      </c>
      <c r="AR9" s="33">
        <f>IFERROR(IF(AR8&lt;(24/Outputs!$C$5),1,AR8/24*Outputs!$C$5),"N/A")</f>
        <v>1</v>
      </c>
      <c r="AS9" s="33">
        <f>IFERROR(IF(AS8&lt;(24/Outputs!$C$5),1,AS8/24*Outputs!$C$5),"N/A")</f>
        <v>1</v>
      </c>
      <c r="AT9" s="33">
        <f>IFERROR(IF(AT8&lt;(24/Outputs!$C$5),1,AT8/24*Outputs!$C$5),"N/A")</f>
        <v>1.5</v>
      </c>
      <c r="AU9" s="33">
        <f>IFERROR(IF(AU8&lt;(24/Outputs!$C$5),1,AU8/24*Outputs!$C$5),"N/A")</f>
        <v>1</v>
      </c>
      <c r="AV9" s="33">
        <f>IFERROR(IF(AV8&lt;(24/Outputs!$C$5),1,AV8/24*Outputs!$C$5),"N/A")</f>
        <v>1</v>
      </c>
      <c r="AW9" s="33">
        <f>IFERROR(IF(AW8&lt;(24/Outputs!$C$5),1,AW8/24*Outputs!$C$5),"N/A")</f>
        <v>1</v>
      </c>
      <c r="AX9" s="33">
        <f>IFERROR(IF(AX8&lt;(24/Outputs!$C$5),1,AX8/24*Outputs!$C$5),"N/A")</f>
        <v>1</v>
      </c>
      <c r="AY9" s="33">
        <f>IFERROR(IF(AY8&lt;(24/Outputs!$C$5),1,AY8/24*Outputs!$C$5),"N/A")</f>
        <v>1</v>
      </c>
    </row>
    <row r="10" spans="1:52" x14ac:dyDescent="0.2">
      <c r="B10" s="31" t="s">
        <v>23</v>
      </c>
      <c r="C10" s="32">
        <v>808000</v>
      </c>
      <c r="D10" s="32">
        <v>115000</v>
      </c>
      <c r="E10" s="32">
        <v>42600</v>
      </c>
      <c r="F10" s="32">
        <v>2715</v>
      </c>
      <c r="G10" s="32">
        <v>41800</v>
      </c>
      <c r="H10" s="32">
        <v>420</v>
      </c>
      <c r="I10" s="32">
        <v>936000</v>
      </c>
      <c r="J10" s="32">
        <v>172600</v>
      </c>
      <c r="K10" s="32">
        <v>65000</v>
      </c>
      <c r="L10" s="32">
        <v>296400</v>
      </c>
      <c r="M10" s="32">
        <v>780</v>
      </c>
      <c r="N10" s="32">
        <v>330000</v>
      </c>
      <c r="O10" s="32">
        <v>188260</v>
      </c>
      <c r="P10" s="32">
        <v>7500</v>
      </c>
      <c r="Q10" s="32">
        <v>924000</v>
      </c>
      <c r="R10" s="32">
        <v>40209</v>
      </c>
      <c r="S10" s="32">
        <v>1200000</v>
      </c>
      <c r="T10" s="32">
        <v>640000</v>
      </c>
      <c r="U10" s="32">
        <v>390000</v>
      </c>
      <c r="V10" s="32">
        <v>101640</v>
      </c>
      <c r="W10" s="32">
        <v>360000</v>
      </c>
      <c r="X10" s="32">
        <v>1500</v>
      </c>
      <c r="Y10" s="32">
        <v>1700000</v>
      </c>
      <c r="Z10" s="32">
        <v>30000</v>
      </c>
      <c r="AA10" s="32">
        <v>1170</v>
      </c>
      <c r="AB10" s="32">
        <v>76500</v>
      </c>
      <c r="AC10" s="32">
        <v>220</v>
      </c>
      <c r="AD10" s="32">
        <v>587</v>
      </c>
      <c r="AE10" s="32">
        <v>20000</v>
      </c>
      <c r="AF10" s="32">
        <v>462000</v>
      </c>
      <c r="AG10" s="32">
        <v>560</v>
      </c>
      <c r="AH10" s="32">
        <v>2700</v>
      </c>
      <c r="AI10" s="32">
        <v>514000</v>
      </c>
      <c r="AJ10" s="32">
        <v>32000</v>
      </c>
      <c r="AK10" s="32">
        <v>98800</v>
      </c>
      <c r="AL10" s="32">
        <v>30000</v>
      </c>
      <c r="AM10" s="32">
        <v>8</v>
      </c>
      <c r="AN10" s="32">
        <v>26</v>
      </c>
      <c r="AO10" s="32">
        <v>227</v>
      </c>
      <c r="AP10" s="32">
        <v>30</v>
      </c>
      <c r="AQ10" s="32">
        <v>4</v>
      </c>
      <c r="AR10" s="32">
        <v>14</v>
      </c>
      <c r="AS10" s="32">
        <v>130000</v>
      </c>
      <c r="AT10" s="32">
        <v>366045</v>
      </c>
      <c r="AU10" s="32">
        <v>10000</v>
      </c>
      <c r="AV10" s="32">
        <v>66000</v>
      </c>
      <c r="AW10" s="32">
        <v>25500</v>
      </c>
      <c r="AX10" s="32">
        <v>5400</v>
      </c>
      <c r="AY10" s="32">
        <v>522</v>
      </c>
    </row>
    <row r="11" spans="1:52" x14ac:dyDescent="0.2">
      <c r="B11" s="31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2" x14ac:dyDescent="0.2">
      <c r="B12" s="31" t="s">
        <v>3</v>
      </c>
      <c r="C12" s="33">
        <v>3</v>
      </c>
      <c r="D12" s="33">
        <v>0</v>
      </c>
      <c r="E12" s="33">
        <v>1.2</v>
      </c>
      <c r="F12" s="33">
        <v>24</v>
      </c>
      <c r="G12" s="33">
        <v>8</v>
      </c>
      <c r="H12" s="33">
        <v>8</v>
      </c>
      <c r="I12" s="33">
        <v>6</v>
      </c>
      <c r="J12" s="33">
        <v>2</v>
      </c>
      <c r="K12" s="33">
        <v>1</v>
      </c>
      <c r="L12" s="33">
        <v>12</v>
      </c>
      <c r="M12" s="33">
        <v>1</v>
      </c>
      <c r="N12" s="33">
        <v>2.4</v>
      </c>
      <c r="O12" s="33">
        <v>12</v>
      </c>
      <c r="P12" s="33">
        <v>1</v>
      </c>
      <c r="Q12" s="33">
        <v>12</v>
      </c>
      <c r="R12" s="33">
        <v>1</v>
      </c>
      <c r="S12" s="33">
        <v>1</v>
      </c>
      <c r="T12" s="33">
        <v>0</v>
      </c>
      <c r="U12" s="33">
        <v>2.2000000000000002</v>
      </c>
      <c r="V12" s="33">
        <v>1</v>
      </c>
      <c r="W12" s="33">
        <v>24</v>
      </c>
      <c r="X12" s="33">
        <v>24</v>
      </c>
      <c r="Y12" s="33">
        <v>2.4</v>
      </c>
      <c r="Z12" s="33">
        <v>12</v>
      </c>
      <c r="AA12" s="33">
        <v>6</v>
      </c>
      <c r="AB12" s="33">
        <v>8</v>
      </c>
      <c r="AC12" s="33">
        <v>6</v>
      </c>
      <c r="AD12" s="33">
        <v>6</v>
      </c>
      <c r="AE12" s="33">
        <v>1</v>
      </c>
      <c r="AF12" s="33">
        <v>24</v>
      </c>
      <c r="AG12" s="33">
        <v>12</v>
      </c>
      <c r="AH12" s="33">
        <v>24</v>
      </c>
      <c r="AI12" s="33">
        <v>12</v>
      </c>
      <c r="AJ12" s="33">
        <v>8</v>
      </c>
      <c r="AK12" s="33">
        <v>12</v>
      </c>
      <c r="AL12" s="33">
        <v>1</v>
      </c>
      <c r="AM12" s="33">
        <v>1.2</v>
      </c>
      <c r="AN12" s="33">
        <v>1.04</v>
      </c>
      <c r="AO12" s="33">
        <v>0</v>
      </c>
      <c r="AP12" s="33">
        <v>1.1399999999999999</v>
      </c>
      <c r="AQ12" s="33">
        <v>1</v>
      </c>
      <c r="AR12" s="33">
        <v>0</v>
      </c>
      <c r="AS12" s="33">
        <v>6</v>
      </c>
      <c r="AT12" s="33">
        <v>0</v>
      </c>
      <c r="AU12" s="33">
        <v>1.2</v>
      </c>
      <c r="AV12" s="33">
        <v>1</v>
      </c>
      <c r="AW12" s="33">
        <v>1</v>
      </c>
      <c r="AX12" s="33">
        <v>0</v>
      </c>
      <c r="AY12" s="33">
        <v>0</v>
      </c>
    </row>
    <row r="13" spans="1:52" x14ac:dyDescent="0.2">
      <c r="B13" s="31" t="s">
        <v>243</v>
      </c>
      <c r="C13" s="33">
        <f>IFERROR(IF(C12&lt;(24/Outputs!$C$5),1,C12/24*Outputs!$C$5),"N/A")</f>
        <v>1</v>
      </c>
      <c r="D13" s="33">
        <f>IFERROR(IF(D12&lt;(24/Outputs!$C$5),1,D12/24*Outputs!$C$5),"N/A")</f>
        <v>1</v>
      </c>
      <c r="E13" s="33">
        <f>IFERROR(IF(E12&lt;(24/Outputs!$C$5),1,E12/24*Outputs!$C$5),"N/A")</f>
        <v>1</v>
      </c>
      <c r="F13" s="33">
        <f>IFERROR(IF(F12&lt;(24/Outputs!$C$5),1,F12/24*Outputs!$C$5),"N/A")</f>
        <v>6</v>
      </c>
      <c r="G13" s="33">
        <f>IFERROR(IF(G12&lt;(24/Outputs!$C$5),1,G12/24*Outputs!$C$5),"N/A")</f>
        <v>2</v>
      </c>
      <c r="H13" s="33">
        <f>IFERROR(IF(H12&lt;(24/Outputs!$C$5),1,H12/24*Outputs!$C$5),"N/A")</f>
        <v>2</v>
      </c>
      <c r="I13" s="33">
        <f>IFERROR(IF(I12&lt;(24/Outputs!$C$5),1,I12/24*Outputs!$C$5),"N/A")</f>
        <v>1.5</v>
      </c>
      <c r="J13" s="33">
        <f>IFERROR(IF(J12&lt;(24/Outputs!$C$5),1,J12/24*Outputs!$C$5),"N/A")</f>
        <v>1</v>
      </c>
      <c r="K13" s="33">
        <f>IFERROR(IF(K12&lt;(24/Outputs!$C$5),1,K12/24*Outputs!$C$5),"N/A")</f>
        <v>1</v>
      </c>
      <c r="L13" s="33">
        <f>IFERROR(IF(L12&lt;(24/Outputs!$C$5),1,L12/24*Outputs!$C$5),"N/A")</f>
        <v>3</v>
      </c>
      <c r="M13" s="33">
        <f>IFERROR(IF(M12&lt;(24/Outputs!$C$5),1,M12/24*Outputs!$C$5),"N/A")</f>
        <v>1</v>
      </c>
      <c r="N13" s="33">
        <f>IFERROR(IF(N12&lt;(24/Outputs!$C$5),1,N12/24*Outputs!$C$5),"N/A")</f>
        <v>1</v>
      </c>
      <c r="O13" s="33">
        <f>IFERROR(IF(O12&lt;(24/Outputs!$C$5),1,O12/24*Outputs!$C$5),"N/A")</f>
        <v>3</v>
      </c>
      <c r="P13" s="33">
        <f>IFERROR(IF(P12&lt;(24/Outputs!$C$5),1,P12/24*Outputs!$C$5),"N/A")</f>
        <v>1</v>
      </c>
      <c r="Q13" s="33">
        <f>IFERROR(IF(Q12&lt;(24/Outputs!$C$5),1,Q12/24*Outputs!$C$5),"N/A")</f>
        <v>3</v>
      </c>
      <c r="R13" s="33">
        <f>IFERROR(IF(R12&lt;(24/Outputs!$C$5),1,R12/24*Outputs!$C$5),"N/A")</f>
        <v>1</v>
      </c>
      <c r="S13" s="33">
        <f>IFERROR(IF(S12&lt;(24/Outputs!$C$5),1,S12/24*Outputs!$C$5),"N/A")</f>
        <v>1</v>
      </c>
      <c r="T13" s="33">
        <f>IFERROR(IF(T12&lt;(24/Outputs!$C$5),1,T12/24*Outputs!$C$5),"N/A")</f>
        <v>1</v>
      </c>
      <c r="U13" s="33">
        <f>IFERROR(IF(U12&lt;(24/Outputs!$C$5),1,U12/24*Outputs!$C$5),"N/A")</f>
        <v>1</v>
      </c>
      <c r="V13" s="33">
        <f>IFERROR(IF(V12&lt;(24/Outputs!$C$5),1,V12/24*Outputs!$C$5),"N/A")</f>
        <v>1</v>
      </c>
      <c r="W13" s="33">
        <f>IFERROR(IF(W12&lt;(24/Outputs!$C$5),1,W12/24*Outputs!$C$5),"N/A")</f>
        <v>6</v>
      </c>
      <c r="X13" s="33">
        <f>IFERROR(IF(X12&lt;(24/Outputs!$C$5),1,X12/24*Outputs!$C$5),"N/A")</f>
        <v>6</v>
      </c>
      <c r="Y13" s="33">
        <f>IFERROR(IF(Y12&lt;(24/Outputs!$C$5),1,Y12/24*Outputs!$C$5),"N/A")</f>
        <v>1</v>
      </c>
      <c r="Z13" s="33">
        <f>IFERROR(IF(Z12&lt;(24/Outputs!$C$5),1,Z12/24*Outputs!$C$5),"N/A")</f>
        <v>3</v>
      </c>
      <c r="AA13" s="33">
        <f>IFERROR(IF(AA12&lt;(24/Outputs!$C$5),1,AA12/24*Outputs!$C$5),"N/A")</f>
        <v>1.5</v>
      </c>
      <c r="AB13" s="33">
        <f>IFERROR(IF(AB12&lt;(24/Outputs!$C$5),1,AB12/24*Outputs!$C$5),"N/A")</f>
        <v>2</v>
      </c>
      <c r="AC13" s="33">
        <f>IFERROR(IF(AC12&lt;(24/Outputs!$C$5),1,AC12/24*Outputs!$C$5),"N/A")</f>
        <v>1.5</v>
      </c>
      <c r="AD13" s="33">
        <f>IFERROR(IF(AD12&lt;(24/Outputs!$C$5),1,AD12/24*Outputs!$C$5),"N/A")</f>
        <v>1.5</v>
      </c>
      <c r="AE13" s="33">
        <f>IFERROR(IF(AE12&lt;(24/Outputs!$C$5),1,AE12/24*Outputs!$C$5),"N/A")</f>
        <v>1</v>
      </c>
      <c r="AF13" s="33">
        <f>IFERROR(IF(AF12&lt;(24/Outputs!$C$5),1,AF12/24*Outputs!$C$5),"N/A")</f>
        <v>6</v>
      </c>
      <c r="AG13" s="33">
        <f>IFERROR(IF(AG12&lt;(24/Outputs!$C$5),1,AG12/24*Outputs!$C$5),"N/A")</f>
        <v>3</v>
      </c>
      <c r="AH13" s="33">
        <f>IFERROR(IF(AH12&lt;(24/Outputs!$C$5),1,AH12/24*Outputs!$C$5),"N/A")</f>
        <v>6</v>
      </c>
      <c r="AI13" s="33">
        <f>IFERROR(IF(AI12&lt;(24/Outputs!$C$5),1,AI12/24*Outputs!$C$5),"N/A")</f>
        <v>3</v>
      </c>
      <c r="AJ13" s="33">
        <f>IFERROR(IF(AJ12&lt;(24/Outputs!$C$5),1,AJ12/24*Outputs!$C$5),"N/A")</f>
        <v>2</v>
      </c>
      <c r="AK13" s="33">
        <f>IFERROR(IF(AK12&lt;(24/Outputs!$C$5),1,AK12/24*Outputs!$C$5),"N/A")</f>
        <v>3</v>
      </c>
      <c r="AL13" s="33">
        <f>IFERROR(IF(AL12&lt;(24/Outputs!$C$5),1,AL12/24*Outputs!$C$5),"N/A")</f>
        <v>1</v>
      </c>
      <c r="AM13" s="33">
        <f>IFERROR(IF(AM12&lt;(24/Outputs!$C$5),1,AM12/24*Outputs!$C$5),"N/A")</f>
        <v>1</v>
      </c>
      <c r="AN13" s="33">
        <f>IFERROR(IF(AN12&lt;(24/Outputs!$C$5),1,AN12/24*Outputs!$C$5),"N/A")</f>
        <v>1</v>
      </c>
      <c r="AO13" s="33">
        <f>IFERROR(IF(AO12&lt;(24/Outputs!$C$5),1,AO12/24*Outputs!$C$5),"N/A")</f>
        <v>1</v>
      </c>
      <c r="AP13" s="33">
        <f>IFERROR(IF(AP12&lt;(24/Outputs!$C$5),1,AP12/24*Outputs!$C$5),"N/A")</f>
        <v>1</v>
      </c>
      <c r="AQ13" s="33">
        <f>IFERROR(IF(AQ12&lt;(24/Outputs!$C$5),1,AQ12/24*Outputs!$C$5),"N/A")</f>
        <v>1</v>
      </c>
      <c r="AR13" s="33">
        <f>IFERROR(IF(AR12&lt;(24/Outputs!$C$5),1,AR12/24*Outputs!$C$5),"N/A")</f>
        <v>1</v>
      </c>
      <c r="AS13" s="33">
        <f>IFERROR(IF(AS12&lt;(24/Outputs!$C$5),1,AS12/24*Outputs!$C$5),"N/A")</f>
        <v>1.5</v>
      </c>
      <c r="AT13" s="33">
        <f>IFERROR(IF(AT12&lt;(24/Outputs!$C$5),1,AT12/24*Outputs!$C$5),"N/A")</f>
        <v>1</v>
      </c>
      <c r="AU13" s="33">
        <f>IFERROR(IF(AU12&lt;(24/Outputs!$C$5),1,AU12/24*Outputs!$C$5),"N/A")</f>
        <v>1</v>
      </c>
      <c r="AV13" s="33">
        <f>IFERROR(IF(AV12&lt;(24/Outputs!$C$5),1,AV12/24*Outputs!$C$5),"N/A")</f>
        <v>1</v>
      </c>
      <c r="AW13" s="33">
        <f>IFERROR(IF(AW12&lt;(24/Outputs!$C$5),1,AW12/24*Outputs!$C$5),"N/A")</f>
        <v>1</v>
      </c>
      <c r="AX13" s="33">
        <f>IFERROR(IF(AX12&lt;(24/Outputs!$C$5),1,AX12/24*Outputs!$C$5),"N/A")</f>
        <v>1</v>
      </c>
      <c r="AY13" s="33">
        <f>IFERROR(IF(AY12&lt;(24/Outputs!$C$5),1,AY12/24*Outputs!$C$5),"N/A")</f>
        <v>1</v>
      </c>
    </row>
    <row r="14" spans="1:52" x14ac:dyDescent="0.2">
      <c r="B14" s="31" t="s">
        <v>22</v>
      </c>
      <c r="C14" s="35">
        <v>100000</v>
      </c>
      <c r="D14" s="35">
        <v>0</v>
      </c>
      <c r="E14" s="35">
        <v>7350</v>
      </c>
      <c r="F14" s="35">
        <v>5820</v>
      </c>
      <c r="G14" s="35">
        <v>30000</v>
      </c>
      <c r="H14" s="35">
        <v>140</v>
      </c>
      <c r="I14" s="35">
        <v>200000</v>
      </c>
      <c r="J14" s="35">
        <v>82000</v>
      </c>
      <c r="K14" s="35">
        <v>1080000</v>
      </c>
      <c r="L14" s="35">
        <v>90155</v>
      </c>
      <c r="M14" s="35">
        <v>1000</v>
      </c>
      <c r="N14" s="35">
        <v>460000</v>
      </c>
      <c r="O14" s="35">
        <v>68000</v>
      </c>
      <c r="P14" s="35">
        <v>2887</v>
      </c>
      <c r="Q14" s="35">
        <v>600000</v>
      </c>
      <c r="R14" s="35">
        <v>12000</v>
      </c>
      <c r="S14" s="35">
        <v>300000</v>
      </c>
      <c r="T14" s="35">
        <v>0</v>
      </c>
      <c r="U14" s="35">
        <v>153750</v>
      </c>
      <c r="V14" s="35">
        <v>2000</v>
      </c>
      <c r="W14" s="35">
        <v>982400</v>
      </c>
      <c r="X14" s="35">
        <v>500</v>
      </c>
      <c r="Y14" s="35">
        <v>1618750</v>
      </c>
      <c r="Z14" s="35">
        <v>7500</v>
      </c>
      <c r="AA14" s="35">
        <v>100</v>
      </c>
      <c r="AB14" s="35">
        <v>120000</v>
      </c>
      <c r="AC14" s="35">
        <v>100</v>
      </c>
      <c r="AD14" s="35">
        <v>50</v>
      </c>
      <c r="AE14" s="35">
        <v>25747</v>
      </c>
      <c r="AF14" s="35">
        <v>1415000</v>
      </c>
      <c r="AG14" s="35">
        <v>500</v>
      </c>
      <c r="AH14" s="35">
        <v>400</v>
      </c>
      <c r="AI14" s="35">
        <v>150000</v>
      </c>
      <c r="AJ14" s="35">
        <v>20000</v>
      </c>
      <c r="AK14" s="35">
        <v>350000</v>
      </c>
      <c r="AL14" s="35">
        <v>222000</v>
      </c>
      <c r="AM14" s="35">
        <v>16</v>
      </c>
      <c r="AN14" s="35">
        <v>19</v>
      </c>
      <c r="AO14" s="35">
        <v>0</v>
      </c>
      <c r="AP14" s="35">
        <v>7</v>
      </c>
      <c r="AQ14" s="35">
        <v>7</v>
      </c>
      <c r="AR14" s="35">
        <v>0</v>
      </c>
      <c r="AS14" s="35">
        <v>10000</v>
      </c>
      <c r="AT14" s="35">
        <v>0</v>
      </c>
      <c r="AU14" s="35">
        <v>7540</v>
      </c>
      <c r="AV14" s="35">
        <v>4090000</v>
      </c>
      <c r="AW14" s="35">
        <v>22400</v>
      </c>
      <c r="AX14" s="35">
        <v>0</v>
      </c>
      <c r="AY14" s="35">
        <v>0</v>
      </c>
    </row>
    <row r="15" spans="1:52" x14ac:dyDescent="0.2">
      <c r="B15" s="3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</row>
    <row r="16" spans="1:52" x14ac:dyDescent="0.2">
      <c r="B16" s="31" t="s">
        <v>21</v>
      </c>
      <c r="C16" s="33">
        <v>4</v>
      </c>
      <c r="D16" s="33">
        <v>0</v>
      </c>
      <c r="E16" s="33">
        <v>6</v>
      </c>
      <c r="F16" s="33">
        <v>0</v>
      </c>
      <c r="G16" s="33">
        <v>0</v>
      </c>
      <c r="H16" s="33">
        <v>0</v>
      </c>
      <c r="I16" s="33">
        <v>0</v>
      </c>
      <c r="J16" s="33">
        <v>2</v>
      </c>
      <c r="K16" s="33">
        <v>12</v>
      </c>
      <c r="L16" s="33">
        <v>0</v>
      </c>
      <c r="M16" s="33">
        <v>1.6</v>
      </c>
      <c r="N16" s="33">
        <v>12</v>
      </c>
      <c r="O16" s="33">
        <v>0</v>
      </c>
      <c r="P16" s="33">
        <v>1.6</v>
      </c>
      <c r="Q16" s="33">
        <v>0</v>
      </c>
      <c r="R16" s="33">
        <v>6</v>
      </c>
      <c r="S16" s="33">
        <v>2</v>
      </c>
      <c r="T16" s="33">
        <v>0</v>
      </c>
      <c r="U16" s="33">
        <v>6</v>
      </c>
      <c r="V16" s="33">
        <v>6</v>
      </c>
      <c r="W16" s="33">
        <v>0</v>
      </c>
      <c r="X16" s="33">
        <v>0</v>
      </c>
      <c r="Y16" s="33">
        <v>12</v>
      </c>
      <c r="Z16" s="33">
        <v>0</v>
      </c>
      <c r="AA16" s="33">
        <v>0</v>
      </c>
      <c r="AB16" s="33">
        <v>0</v>
      </c>
      <c r="AC16" s="33">
        <v>12</v>
      </c>
      <c r="AD16" s="33">
        <v>0</v>
      </c>
      <c r="AE16" s="33">
        <v>2.4</v>
      </c>
      <c r="AF16" s="33">
        <v>0</v>
      </c>
      <c r="AG16" s="33">
        <v>0</v>
      </c>
      <c r="AH16" s="33">
        <v>0</v>
      </c>
      <c r="AI16" s="33">
        <v>0</v>
      </c>
      <c r="AJ16" s="33">
        <v>96</v>
      </c>
      <c r="AK16" s="33">
        <v>0</v>
      </c>
      <c r="AL16" s="33">
        <v>24</v>
      </c>
      <c r="AM16" s="33">
        <v>0</v>
      </c>
      <c r="AN16" s="33">
        <v>0</v>
      </c>
      <c r="AO16" s="33">
        <v>0</v>
      </c>
      <c r="AP16" s="33">
        <v>0</v>
      </c>
      <c r="AQ16" s="33">
        <v>24</v>
      </c>
      <c r="AR16" s="33">
        <v>0</v>
      </c>
      <c r="AS16" s="33">
        <v>0</v>
      </c>
      <c r="AT16" s="33">
        <v>0</v>
      </c>
      <c r="AU16" s="33">
        <v>6</v>
      </c>
      <c r="AV16" s="33">
        <v>24</v>
      </c>
      <c r="AW16" s="33">
        <v>24</v>
      </c>
      <c r="AX16" s="33">
        <v>0</v>
      </c>
      <c r="AY16" s="33">
        <v>0</v>
      </c>
    </row>
    <row r="17" spans="1:16383" s="24" customFormat="1" x14ac:dyDescent="0.2">
      <c r="A17" s="20"/>
      <c r="B17" s="31" t="s">
        <v>243</v>
      </c>
      <c r="C17" s="33">
        <f>IFERROR(IF(C16&lt;(24/Outputs!$C$5),1,C16/24*Outputs!$C$5),"N/A")</f>
        <v>1</v>
      </c>
      <c r="D17" s="33">
        <f>IFERROR(IF(D16&lt;(24/Outputs!$C$5),1,D16/24*Outputs!$C$5),"N/A")</f>
        <v>1</v>
      </c>
      <c r="E17" s="33">
        <f>IFERROR(IF(E16&lt;(24/Outputs!$C$5),1,E16/24*Outputs!$C$5),"N/A")</f>
        <v>1.5</v>
      </c>
      <c r="F17" s="33">
        <f>IFERROR(IF(F16&lt;(24/Outputs!$C$5),1,F16/24*Outputs!$C$5),"N/A")</f>
        <v>1</v>
      </c>
      <c r="G17" s="33">
        <f>IFERROR(IF(G16&lt;(24/Outputs!$C$5),1,G16/24*Outputs!$C$5),"N/A")</f>
        <v>1</v>
      </c>
      <c r="H17" s="33">
        <f>IFERROR(IF(H16&lt;(24/Outputs!$C$5),1,H16/24*Outputs!$C$5),"N/A")</f>
        <v>1</v>
      </c>
      <c r="I17" s="33">
        <f>IFERROR(IF(I16&lt;(24/Outputs!$C$5),1,I16/24*Outputs!$C$5),"N/A")</f>
        <v>1</v>
      </c>
      <c r="J17" s="33">
        <f>IFERROR(IF(J16&lt;(24/Outputs!$C$5),1,J16/24*Outputs!$C$5),"N/A")</f>
        <v>1</v>
      </c>
      <c r="K17" s="33">
        <f>IFERROR(IF(K16&lt;(24/Outputs!$C$5),1,K16/24*Outputs!$C$5),"N/A")</f>
        <v>3</v>
      </c>
      <c r="L17" s="33">
        <f>IFERROR(IF(L16&lt;(24/Outputs!$C$5),1,L16/24*Outputs!$C$5),"N/A")</f>
        <v>1</v>
      </c>
      <c r="M17" s="33">
        <f>IFERROR(IF(M16&lt;(24/Outputs!$C$5),1,M16/24*Outputs!$C$5),"N/A")</f>
        <v>1</v>
      </c>
      <c r="N17" s="33">
        <f>IFERROR(IF(N16&lt;(24/Outputs!$C$5),1,N16/24*Outputs!$C$5),"N/A")</f>
        <v>3</v>
      </c>
      <c r="O17" s="33">
        <f>IFERROR(IF(O16&lt;(24/Outputs!$C$5),1,O16/24*Outputs!$C$5),"N/A")</f>
        <v>1</v>
      </c>
      <c r="P17" s="33">
        <f>IFERROR(IF(P16&lt;(24/Outputs!$C$5),1,P16/24*Outputs!$C$5),"N/A")</f>
        <v>1</v>
      </c>
      <c r="Q17" s="33">
        <f>IFERROR(IF(Q16&lt;(24/Outputs!$C$5),1,Q16/24*Outputs!$C$5),"N/A")</f>
        <v>1</v>
      </c>
      <c r="R17" s="33">
        <f>IFERROR(IF(R16&lt;(24/Outputs!$C$5),1,R16/24*Outputs!$C$5),"N/A")</f>
        <v>1.5</v>
      </c>
      <c r="S17" s="33">
        <f>IFERROR(IF(S16&lt;(24/Outputs!$C$5),1,S16/24*Outputs!$C$5),"N/A")</f>
        <v>1</v>
      </c>
      <c r="T17" s="33">
        <f>IFERROR(IF(T16&lt;(24/Outputs!$C$5),1,T16/24*Outputs!$C$5),"N/A")</f>
        <v>1</v>
      </c>
      <c r="U17" s="33">
        <f>IFERROR(IF(U16&lt;(24/Outputs!$C$5),1,U16/24*Outputs!$C$5),"N/A")</f>
        <v>1.5</v>
      </c>
      <c r="V17" s="33">
        <f>IFERROR(IF(V16&lt;(24/Outputs!$C$5),1,V16/24*Outputs!$C$5),"N/A")</f>
        <v>1.5</v>
      </c>
      <c r="W17" s="33">
        <f>IFERROR(IF(W16&lt;(24/Outputs!$C$5),1,W16/24*Outputs!$C$5),"N/A")</f>
        <v>1</v>
      </c>
      <c r="X17" s="33">
        <f>IFERROR(IF(X16&lt;(24/Outputs!$C$5),1,X16/24*Outputs!$C$5),"N/A")</f>
        <v>1</v>
      </c>
      <c r="Y17" s="33">
        <f>IFERROR(IF(Y16&lt;(24/Outputs!$C$5),1,Y16/24*Outputs!$C$5),"N/A")</f>
        <v>3</v>
      </c>
      <c r="Z17" s="33">
        <f>IFERROR(IF(Z16&lt;(24/Outputs!$C$5),1,Z16/24*Outputs!$C$5),"N/A")</f>
        <v>1</v>
      </c>
      <c r="AA17" s="33">
        <f>IFERROR(IF(AA16&lt;(24/Outputs!$C$5),1,AA16/24*Outputs!$C$5),"N/A")</f>
        <v>1</v>
      </c>
      <c r="AB17" s="33">
        <f>IFERROR(IF(AB16&lt;(24/Outputs!$C$5),1,AB16/24*Outputs!$C$5),"N/A")</f>
        <v>1</v>
      </c>
      <c r="AC17" s="33">
        <f>IFERROR(IF(AC16&lt;(24/Outputs!$C$5),1,AC16/24*Outputs!$C$5),"N/A")</f>
        <v>3</v>
      </c>
      <c r="AD17" s="33">
        <f>IFERROR(IF(AD16&lt;(24/Outputs!$C$5),1,AD16/24*Outputs!$C$5),"N/A")</f>
        <v>1</v>
      </c>
      <c r="AE17" s="33">
        <f>IFERROR(IF(AE16&lt;(24/Outputs!$C$5),1,AE16/24*Outputs!$C$5),"N/A")</f>
        <v>1</v>
      </c>
      <c r="AF17" s="33">
        <f>IFERROR(IF(AF16&lt;(24/Outputs!$C$5),1,AF16/24*Outputs!$C$5),"N/A")</f>
        <v>1</v>
      </c>
      <c r="AG17" s="33">
        <f>IFERROR(IF(AG16&lt;(24/Outputs!$C$5),1,AG16/24*Outputs!$C$5),"N/A")</f>
        <v>1</v>
      </c>
      <c r="AH17" s="33">
        <f>IFERROR(IF(AH16&lt;(24/Outputs!$C$5),1,AH16/24*Outputs!$C$5),"N/A")</f>
        <v>1</v>
      </c>
      <c r="AI17" s="33">
        <f>IFERROR(IF(AI16&lt;(24/Outputs!$C$5),1,AI16/24*Outputs!$C$5),"N/A")</f>
        <v>1</v>
      </c>
      <c r="AJ17" s="33">
        <f>IFERROR(IF(AJ16&lt;(24/Outputs!$C$5),1,AJ16/24*Outputs!$C$5),"N/A")</f>
        <v>24</v>
      </c>
      <c r="AK17" s="33">
        <f>IFERROR(IF(AK16&lt;(24/Outputs!$C$5),1,AK16/24*Outputs!$C$5),"N/A")</f>
        <v>1</v>
      </c>
      <c r="AL17" s="33">
        <f>IFERROR(IF(AL16&lt;(24/Outputs!$C$5),1,AL16/24*Outputs!$C$5),"N/A")</f>
        <v>6</v>
      </c>
      <c r="AM17" s="33">
        <f>IFERROR(IF(AM16&lt;(24/Outputs!$C$5),1,AM16/24*Outputs!$C$5),"N/A")</f>
        <v>1</v>
      </c>
      <c r="AN17" s="33">
        <f>IFERROR(IF(AN16&lt;(24/Outputs!$C$5),1,AN16/24*Outputs!$C$5),"N/A")</f>
        <v>1</v>
      </c>
      <c r="AO17" s="33">
        <f>IFERROR(IF(AO16&lt;(24/Outputs!$C$5),1,AO16/24*Outputs!$C$5),"N/A")</f>
        <v>1</v>
      </c>
      <c r="AP17" s="33">
        <f>IFERROR(IF(AP16&lt;(24/Outputs!$C$5),1,AP16/24*Outputs!$C$5),"N/A")</f>
        <v>1</v>
      </c>
      <c r="AQ17" s="33">
        <f>IFERROR(IF(AQ16&lt;(24/Outputs!$C$5),1,AQ16/24*Outputs!$C$5),"N/A")</f>
        <v>6</v>
      </c>
      <c r="AR17" s="33">
        <f>IFERROR(IF(AR16&lt;(24/Outputs!$C$5),1,AR16/24*Outputs!$C$5),"N/A")</f>
        <v>1</v>
      </c>
      <c r="AS17" s="33">
        <f>IFERROR(IF(AS16&lt;(24/Outputs!$C$5),1,AS16/24*Outputs!$C$5),"N/A")</f>
        <v>1</v>
      </c>
      <c r="AT17" s="33">
        <f>IFERROR(IF(AT16&lt;(24/Outputs!$C$5),1,AT16/24*Outputs!$C$5),"N/A")</f>
        <v>1</v>
      </c>
      <c r="AU17" s="33">
        <f>IFERROR(IF(AU16&lt;(24/Outputs!$C$5),1,AU16/24*Outputs!$C$5),"N/A")</f>
        <v>1.5</v>
      </c>
      <c r="AV17" s="33">
        <f>IFERROR(IF(AV16&lt;(24/Outputs!$C$5),1,AV16/24*Outputs!$C$5),"N/A")</f>
        <v>6</v>
      </c>
      <c r="AW17" s="33">
        <f>IFERROR(IF(AW16&lt;(24/Outputs!$C$5),1,AW16/24*Outputs!$C$5),"N/A")</f>
        <v>6</v>
      </c>
      <c r="AX17" s="33">
        <f>IFERROR(IF(AX16&lt;(24/Outputs!$C$5),1,AX16/24*Outputs!$C$5),"N/A")</f>
        <v>1</v>
      </c>
      <c r="AY17" s="33">
        <f>IFERROR(IF(AY16&lt;(24/Outputs!$C$5),1,AY16/24*Outputs!$C$5),"N/A")</f>
        <v>1</v>
      </c>
    </row>
    <row r="18" spans="1:16383" x14ac:dyDescent="0.2">
      <c r="B18" s="31" t="s">
        <v>20</v>
      </c>
      <c r="C18" s="32">
        <v>287280</v>
      </c>
      <c r="D18" s="32">
        <v>0</v>
      </c>
      <c r="E18" s="32">
        <v>2500</v>
      </c>
      <c r="F18" s="32">
        <v>0</v>
      </c>
      <c r="G18" s="32">
        <v>0</v>
      </c>
      <c r="H18" s="32">
        <v>0</v>
      </c>
      <c r="I18" s="32">
        <v>0</v>
      </c>
      <c r="J18" s="32">
        <v>484000</v>
      </c>
      <c r="K18" s="32">
        <v>500000</v>
      </c>
      <c r="L18" s="32">
        <v>0</v>
      </c>
      <c r="M18" s="32">
        <v>638</v>
      </c>
      <c r="N18" s="32">
        <v>100000</v>
      </c>
      <c r="O18" s="32">
        <v>0</v>
      </c>
      <c r="P18" s="32">
        <v>7860</v>
      </c>
      <c r="Q18" s="32">
        <v>0</v>
      </c>
      <c r="R18" s="32">
        <v>29829</v>
      </c>
      <c r="S18" s="32">
        <v>712857</v>
      </c>
      <c r="T18" s="32">
        <v>0</v>
      </c>
      <c r="U18" s="32">
        <v>87750</v>
      </c>
      <c r="V18" s="32">
        <v>30000</v>
      </c>
      <c r="W18" s="32">
        <v>0</v>
      </c>
      <c r="X18" s="32">
        <v>0</v>
      </c>
      <c r="Y18" s="32">
        <v>1126667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2520</v>
      </c>
      <c r="AF18" s="32">
        <v>0</v>
      </c>
      <c r="AG18" s="32">
        <v>0</v>
      </c>
      <c r="AH18" s="32">
        <v>0</v>
      </c>
      <c r="AI18" s="32">
        <v>0</v>
      </c>
      <c r="AJ18" s="32">
        <v>10000</v>
      </c>
      <c r="AK18" s="32">
        <v>0</v>
      </c>
      <c r="AL18" s="32">
        <v>20000</v>
      </c>
      <c r="AM18" s="32">
        <v>0</v>
      </c>
      <c r="AN18" s="32">
        <v>0</v>
      </c>
      <c r="AO18" s="32">
        <v>0</v>
      </c>
      <c r="AP18" s="32">
        <v>0</v>
      </c>
      <c r="AQ18" s="32">
        <v>4</v>
      </c>
      <c r="AR18" s="32">
        <v>0</v>
      </c>
      <c r="AS18" s="32">
        <v>0</v>
      </c>
      <c r="AT18" s="32">
        <v>0</v>
      </c>
      <c r="AU18" s="32">
        <v>2400</v>
      </c>
      <c r="AV18" s="32">
        <v>92200</v>
      </c>
      <c r="AW18" s="32">
        <v>5000</v>
      </c>
      <c r="AX18" s="32">
        <v>0</v>
      </c>
      <c r="AY18" s="32">
        <v>0</v>
      </c>
    </row>
    <row r="19" spans="1:16383" x14ac:dyDescent="0.2">
      <c r="B19" s="31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1:16383" x14ac:dyDescent="0.2">
      <c r="B20" s="31" t="s">
        <v>53</v>
      </c>
      <c r="C20" s="33">
        <v>96</v>
      </c>
      <c r="D20" s="33">
        <v>0</v>
      </c>
      <c r="E20" s="33">
        <v>48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6</v>
      </c>
      <c r="N20" s="33">
        <v>0</v>
      </c>
      <c r="O20" s="33">
        <v>0</v>
      </c>
      <c r="P20" s="33">
        <v>8</v>
      </c>
      <c r="Q20" s="33">
        <v>0</v>
      </c>
      <c r="R20" s="33">
        <v>0</v>
      </c>
      <c r="S20" s="33">
        <v>12</v>
      </c>
      <c r="T20" s="33">
        <v>0</v>
      </c>
      <c r="U20" s="33">
        <v>48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12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</row>
    <row r="21" spans="1:16383" x14ac:dyDescent="0.2">
      <c r="B21" s="31" t="s">
        <v>243</v>
      </c>
      <c r="C21" s="34">
        <f>IFERROR(IF(C20&lt;(24/Outputs!$C$5),1,C20/24*Outputs!$C$5),"N/A")</f>
        <v>24</v>
      </c>
      <c r="D21" s="34">
        <f>IFERROR(IF(D20&lt;(24/Outputs!$C$5),1,D20/24*Outputs!$C$5),"N/A")</f>
        <v>1</v>
      </c>
      <c r="E21" s="34">
        <f>IFERROR(IF(E20&lt;(24/Outputs!$C$5),1,E20/24*Outputs!$C$5),"N/A")</f>
        <v>12</v>
      </c>
      <c r="F21" s="34">
        <f>IFERROR(IF(F20&lt;(24/Outputs!$C$5),1,F20/24*Outputs!$C$5),"N/A")</f>
        <v>1</v>
      </c>
      <c r="G21" s="34">
        <f>IFERROR(IF(G20&lt;(24/Outputs!$C$5),1,G20/24*Outputs!$C$5),"N/A")</f>
        <v>1</v>
      </c>
      <c r="H21" s="34">
        <f>IFERROR(IF(H20&lt;(24/Outputs!$C$5),1,H20/24*Outputs!$C$5),"N/A")</f>
        <v>1</v>
      </c>
      <c r="I21" s="34">
        <f>IFERROR(IF(I20&lt;(24/Outputs!$C$5),1,I20/24*Outputs!$C$5),"N/A")</f>
        <v>1</v>
      </c>
      <c r="J21" s="34">
        <f>IFERROR(IF(J20&lt;(24/Outputs!$C$5),1,J20/24*Outputs!$C$5),"N/A")</f>
        <v>1</v>
      </c>
      <c r="K21" s="34">
        <f>IFERROR(IF(K20&lt;(24/Outputs!$C$5),1,K20/24*Outputs!$C$5),"N/A")</f>
        <v>1</v>
      </c>
      <c r="L21" s="34">
        <f>IFERROR(IF(L20&lt;(24/Outputs!$C$5),1,L20/24*Outputs!$C$5),"N/A")</f>
        <v>1</v>
      </c>
      <c r="M21" s="34">
        <f>IFERROR(IF(M20&lt;(24/Outputs!$C$5),1,M20/24*Outputs!$C$5),"N/A")</f>
        <v>1.5</v>
      </c>
      <c r="N21" s="34">
        <f>IFERROR(IF(N20&lt;(24/Outputs!$C$5),1,N20/24*Outputs!$C$5),"N/A")</f>
        <v>1</v>
      </c>
      <c r="O21" s="34">
        <f>IFERROR(IF(O20&lt;(24/Outputs!$C$5),1,O20/24*Outputs!$C$5),"N/A")</f>
        <v>1</v>
      </c>
      <c r="P21" s="34">
        <f>IFERROR(IF(P20&lt;(24/Outputs!$C$5),1,P20/24*Outputs!$C$5),"N/A")</f>
        <v>2</v>
      </c>
      <c r="Q21" s="34">
        <f>IFERROR(IF(Q20&lt;(24/Outputs!$C$5),1,Q20/24*Outputs!$C$5),"N/A")</f>
        <v>1</v>
      </c>
      <c r="R21" s="34">
        <f>IFERROR(IF(R20&lt;(24/Outputs!$C$5),1,R20/24*Outputs!$C$5),"N/A")</f>
        <v>1</v>
      </c>
      <c r="S21" s="34">
        <f>IFERROR(IF(S20&lt;(24/Outputs!$C$5),1,S20/24*Outputs!$C$5),"N/A")</f>
        <v>3</v>
      </c>
      <c r="T21" s="34">
        <f>IFERROR(IF(T20&lt;(24/Outputs!$C$5),1,T20/24*Outputs!$C$5),"N/A")</f>
        <v>1</v>
      </c>
      <c r="U21" s="34">
        <f>IFERROR(IF(U20&lt;(24/Outputs!$C$5),1,U20/24*Outputs!$C$5),"N/A")</f>
        <v>12</v>
      </c>
      <c r="V21" s="34">
        <f>IFERROR(IF(V20&lt;(24/Outputs!$C$5),1,V20/24*Outputs!$C$5),"N/A")</f>
        <v>1</v>
      </c>
      <c r="W21" s="34">
        <f>IFERROR(IF(W20&lt;(24/Outputs!$C$5),1,W20/24*Outputs!$C$5),"N/A")</f>
        <v>1</v>
      </c>
      <c r="X21" s="34">
        <f>IFERROR(IF(X20&lt;(24/Outputs!$C$5),1,X20/24*Outputs!$C$5),"N/A")</f>
        <v>1</v>
      </c>
      <c r="Y21" s="34">
        <f>IFERROR(IF(Y20&lt;(24/Outputs!$C$5),1,Y20/24*Outputs!$C$5),"N/A")</f>
        <v>1</v>
      </c>
      <c r="Z21" s="34">
        <f>IFERROR(IF(Z20&lt;(24/Outputs!$C$5),1,Z20/24*Outputs!$C$5),"N/A")</f>
        <v>1</v>
      </c>
      <c r="AA21" s="34">
        <f>IFERROR(IF(AA20&lt;(24/Outputs!$C$5),1,AA20/24*Outputs!$C$5),"N/A")</f>
        <v>1</v>
      </c>
      <c r="AB21" s="34">
        <f>IFERROR(IF(AB20&lt;(24/Outputs!$C$5),1,AB20/24*Outputs!$C$5),"N/A")</f>
        <v>1</v>
      </c>
      <c r="AC21" s="34">
        <f>IFERROR(IF(AC20&lt;(24/Outputs!$C$5),1,AC20/24*Outputs!$C$5),"N/A")</f>
        <v>1</v>
      </c>
      <c r="AD21" s="34">
        <f>IFERROR(IF(AD20&lt;(24/Outputs!$C$5),1,AD20/24*Outputs!$C$5),"N/A")</f>
        <v>1</v>
      </c>
      <c r="AE21" s="34">
        <f>IFERROR(IF(AE20&lt;(24/Outputs!$C$5),1,AE20/24*Outputs!$C$5),"N/A")</f>
        <v>3</v>
      </c>
      <c r="AF21" s="34">
        <f>IFERROR(IF(AF20&lt;(24/Outputs!$C$5),1,AF20/24*Outputs!$C$5),"N/A")</f>
        <v>1</v>
      </c>
      <c r="AG21" s="34">
        <f>IFERROR(IF(AG20&lt;(24/Outputs!$C$5),1,AG20/24*Outputs!$C$5),"N/A")</f>
        <v>1</v>
      </c>
      <c r="AH21" s="34">
        <f>IFERROR(IF(AH20&lt;(24/Outputs!$C$5),1,AH20/24*Outputs!$C$5),"N/A")</f>
        <v>1</v>
      </c>
      <c r="AI21" s="34">
        <f>IFERROR(IF(AI20&lt;(24/Outputs!$C$5),1,AI20/24*Outputs!$C$5),"N/A")</f>
        <v>1</v>
      </c>
      <c r="AJ21" s="34">
        <f>IFERROR(IF(AJ20&lt;(24/Outputs!$C$5),1,AJ20/24*Outputs!$C$5),"N/A")</f>
        <v>1</v>
      </c>
      <c r="AK21" s="34">
        <f>IFERROR(IF(AK20&lt;(24/Outputs!$C$5),1,AK20/24*Outputs!$C$5),"N/A")</f>
        <v>1</v>
      </c>
      <c r="AL21" s="34">
        <f>IFERROR(IF(AL20&lt;(24/Outputs!$C$5),1,AL20/24*Outputs!$C$5),"N/A")</f>
        <v>1</v>
      </c>
      <c r="AM21" s="34">
        <f>IFERROR(IF(AM20&lt;(24/Outputs!$C$5),1,AM20/24*Outputs!$C$5),"N/A")</f>
        <v>1</v>
      </c>
      <c r="AN21" s="34">
        <f>IFERROR(IF(AN20&lt;(24/Outputs!$C$5),1,AN20/24*Outputs!$C$5),"N/A")</f>
        <v>1</v>
      </c>
      <c r="AO21" s="34">
        <f>IFERROR(IF(AO20&lt;(24/Outputs!$C$5),1,AO20/24*Outputs!$C$5),"N/A")</f>
        <v>1</v>
      </c>
      <c r="AP21" s="34">
        <f>IFERROR(IF(AP20&lt;(24/Outputs!$C$5),1,AP20/24*Outputs!$C$5),"N/A")</f>
        <v>1</v>
      </c>
      <c r="AQ21" s="34">
        <f>IFERROR(IF(AQ20&lt;(24/Outputs!$C$5),1,AQ20/24*Outputs!$C$5),"N/A")</f>
        <v>1</v>
      </c>
      <c r="AR21" s="34">
        <f>IFERROR(IF(AR20&lt;(24/Outputs!$C$5),1,AR20/24*Outputs!$C$5),"N/A")</f>
        <v>1</v>
      </c>
      <c r="AS21" s="34">
        <f>IFERROR(IF(AS20&lt;(24/Outputs!$C$5),1,AS20/24*Outputs!$C$5),"N/A")</f>
        <v>1</v>
      </c>
      <c r="AT21" s="34">
        <f>IFERROR(IF(AT20&lt;(24/Outputs!$C$5),1,AT20/24*Outputs!$C$5),"N/A")</f>
        <v>1</v>
      </c>
      <c r="AU21" s="34">
        <f>IFERROR(IF(AU20&lt;(24/Outputs!$C$5),1,AU20/24*Outputs!$C$5),"N/A")</f>
        <v>1</v>
      </c>
      <c r="AV21" s="34">
        <f>IFERROR(IF(AV20&lt;(24/Outputs!$C$5),1,AV20/24*Outputs!$C$5),"N/A")</f>
        <v>1</v>
      </c>
      <c r="AW21" s="34">
        <f>IFERROR(IF(AW20&lt;(24/Outputs!$C$5),1,AW20/24*Outputs!$C$5),"N/A")</f>
        <v>1</v>
      </c>
      <c r="AX21" s="34">
        <f>IFERROR(IF(AX20&lt;(24/Outputs!$C$5),1,AX20/24*Outputs!$C$5),"N/A")</f>
        <v>1</v>
      </c>
      <c r="AY21" s="34">
        <f>IFERROR(IF(AY20&lt;(24/Outputs!$C$5),1,AY20/24*Outputs!$C$5),"N/A")</f>
        <v>1</v>
      </c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  <c r="XER21" s="24"/>
      <c r="XES21" s="24"/>
      <c r="XET21" s="24"/>
      <c r="XEU21" s="24"/>
      <c r="XEV21" s="24"/>
      <c r="XEW21" s="24"/>
      <c r="XEX21" s="24"/>
      <c r="XEY21" s="24"/>
      <c r="XEZ21" s="24"/>
      <c r="XFA21" s="24"/>
      <c r="XFB21" s="24"/>
      <c r="XFC21" s="24"/>
    </row>
    <row r="22" spans="1:16383" x14ac:dyDescent="0.2">
      <c r="B22" s="31" t="s">
        <v>54</v>
      </c>
      <c r="C22" s="33">
        <v>100000</v>
      </c>
      <c r="D22" s="33">
        <v>0</v>
      </c>
      <c r="E22" s="33">
        <v>2070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100</v>
      </c>
      <c r="N22" s="33">
        <v>0</v>
      </c>
      <c r="O22" s="33">
        <v>0</v>
      </c>
      <c r="P22" s="33">
        <v>1000</v>
      </c>
      <c r="Q22" s="33">
        <v>0</v>
      </c>
      <c r="R22" s="33">
        <v>0</v>
      </c>
      <c r="S22" s="33">
        <v>656429</v>
      </c>
      <c r="T22" s="33">
        <v>0</v>
      </c>
      <c r="U22" s="33">
        <v>49500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500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</row>
    <row r="23" spans="1:16383" x14ac:dyDescent="0.2">
      <c r="B23" s="31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</row>
    <row r="24" spans="1:16383" x14ac:dyDescent="0.2">
      <c r="B24" s="31" t="s">
        <v>97</v>
      </c>
      <c r="C24" s="43">
        <v>9000000</v>
      </c>
      <c r="D24" s="43">
        <v>1000000</v>
      </c>
      <c r="E24" s="43">
        <v>55000</v>
      </c>
      <c r="F24" s="43">
        <v>96000</v>
      </c>
      <c r="G24" s="43">
        <v>900000</v>
      </c>
      <c r="H24" s="43">
        <v>22000</v>
      </c>
      <c r="I24" s="43">
        <v>10000000</v>
      </c>
      <c r="J24" s="43">
        <v>1500000</v>
      </c>
      <c r="K24" s="43">
        <v>5000000</v>
      </c>
      <c r="L24" s="43">
        <v>475000</v>
      </c>
      <c r="M24" s="43">
        <v>10000</v>
      </c>
      <c r="N24" s="43">
        <v>3000000</v>
      </c>
      <c r="O24" s="43">
        <v>5000000</v>
      </c>
      <c r="P24" s="43">
        <v>200000</v>
      </c>
      <c r="Q24" s="43">
        <v>6000000</v>
      </c>
      <c r="R24" s="43">
        <v>1200000</v>
      </c>
      <c r="S24" s="43">
        <v>5000000</v>
      </c>
      <c r="T24" s="43">
        <v>7200000</v>
      </c>
      <c r="U24" s="43">
        <v>1000000</v>
      </c>
      <c r="V24" s="43">
        <v>262500</v>
      </c>
      <c r="W24" s="43">
        <v>12000000</v>
      </c>
      <c r="X24" s="43">
        <v>7500</v>
      </c>
      <c r="Y24" s="43">
        <v>9000000</v>
      </c>
      <c r="Z24" s="43">
        <v>450000</v>
      </c>
      <c r="AA24" s="43">
        <v>96000</v>
      </c>
      <c r="AB24" s="43">
        <v>1600000</v>
      </c>
      <c r="AC24" s="43">
        <v>450000</v>
      </c>
      <c r="AD24" s="43">
        <v>41400</v>
      </c>
      <c r="AE24" s="43">
        <v>25000</v>
      </c>
      <c r="AF24" s="43">
        <v>12000000</v>
      </c>
      <c r="AG24" s="43">
        <v>12000</v>
      </c>
      <c r="AH24" s="43">
        <v>10000</v>
      </c>
      <c r="AI24" s="43">
        <v>7875000</v>
      </c>
      <c r="AJ24" s="43">
        <v>2000000</v>
      </c>
      <c r="AK24" s="43">
        <v>1925000</v>
      </c>
      <c r="AL24" s="43">
        <v>2500000</v>
      </c>
      <c r="AM24" s="43">
        <v>50</v>
      </c>
      <c r="AN24" s="43">
        <v>100</v>
      </c>
      <c r="AO24" s="43">
        <v>500</v>
      </c>
      <c r="AP24" s="43">
        <v>8</v>
      </c>
      <c r="AQ24" s="43">
        <v>52</v>
      </c>
      <c r="AR24" s="43">
        <v>40</v>
      </c>
      <c r="AS24" s="43">
        <v>2400000</v>
      </c>
      <c r="AT24" s="43">
        <v>8250000</v>
      </c>
      <c r="AU24" s="43">
        <v>100000</v>
      </c>
      <c r="AV24" s="43">
        <v>15000000</v>
      </c>
      <c r="AW24" s="43">
        <v>17500000</v>
      </c>
      <c r="AX24" s="43">
        <v>10000000</v>
      </c>
      <c r="AY24" s="43">
        <v>200000</v>
      </c>
      <c r="AZ24" s="38"/>
    </row>
    <row r="25" spans="1:16383" x14ac:dyDescent="0.2">
      <c r="B25" s="31" t="s">
        <v>98</v>
      </c>
      <c r="C25" s="42">
        <v>5</v>
      </c>
      <c r="D25" s="42">
        <v>8</v>
      </c>
      <c r="E25" s="42">
        <v>5</v>
      </c>
      <c r="F25" s="42">
        <v>10</v>
      </c>
      <c r="G25" s="42">
        <v>9</v>
      </c>
      <c r="H25" s="42">
        <v>5</v>
      </c>
      <c r="I25" s="42">
        <v>5</v>
      </c>
      <c r="J25" s="42">
        <v>5</v>
      </c>
      <c r="K25" s="42">
        <v>5</v>
      </c>
      <c r="L25" s="42">
        <v>5</v>
      </c>
      <c r="M25" s="42">
        <v>5</v>
      </c>
      <c r="N25" s="42">
        <v>5</v>
      </c>
      <c r="O25" s="42">
        <v>5</v>
      </c>
      <c r="P25" s="42">
        <v>5</v>
      </c>
      <c r="Q25" s="42">
        <v>5</v>
      </c>
      <c r="R25" s="42">
        <v>5</v>
      </c>
      <c r="S25" s="42">
        <v>5</v>
      </c>
      <c r="T25" s="42">
        <v>5</v>
      </c>
      <c r="U25" s="42">
        <v>5</v>
      </c>
      <c r="V25" s="42">
        <v>5</v>
      </c>
      <c r="W25" s="42">
        <v>5</v>
      </c>
      <c r="X25" s="42">
        <v>5</v>
      </c>
      <c r="Y25" s="42">
        <v>5</v>
      </c>
      <c r="Z25" s="42">
        <v>5</v>
      </c>
      <c r="AA25" s="42">
        <v>5</v>
      </c>
      <c r="AB25" s="42">
        <v>5</v>
      </c>
      <c r="AC25" s="42">
        <v>5</v>
      </c>
      <c r="AD25" s="42">
        <v>5</v>
      </c>
      <c r="AE25" s="42">
        <v>5</v>
      </c>
      <c r="AF25" s="42">
        <v>5</v>
      </c>
      <c r="AG25" s="42">
        <v>5</v>
      </c>
      <c r="AH25" s="42">
        <v>5</v>
      </c>
      <c r="AI25" s="42">
        <v>5</v>
      </c>
      <c r="AJ25" s="42">
        <v>5</v>
      </c>
      <c r="AK25" s="42">
        <v>5</v>
      </c>
      <c r="AL25" s="42">
        <v>5</v>
      </c>
      <c r="AM25" s="42">
        <v>5</v>
      </c>
      <c r="AN25" s="42">
        <v>10</v>
      </c>
      <c r="AO25" s="42">
        <v>5</v>
      </c>
      <c r="AP25" s="42">
        <v>5</v>
      </c>
      <c r="AQ25" s="42">
        <v>5</v>
      </c>
      <c r="AR25" s="42">
        <v>5</v>
      </c>
      <c r="AS25" s="42">
        <v>6</v>
      </c>
      <c r="AT25" s="42">
        <v>5</v>
      </c>
      <c r="AU25" s="42">
        <v>5</v>
      </c>
      <c r="AV25" s="42">
        <v>5</v>
      </c>
      <c r="AW25" s="42">
        <v>5</v>
      </c>
      <c r="AX25" s="42">
        <v>10</v>
      </c>
      <c r="AY25" s="42">
        <v>5</v>
      </c>
      <c r="AZ25" s="38"/>
    </row>
    <row r="26" spans="1:16383" x14ac:dyDescent="0.2">
      <c r="B26" s="31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</row>
    <row r="27" spans="1:16383" x14ac:dyDescent="0.2">
      <c r="B27" s="31" t="s">
        <v>68</v>
      </c>
      <c r="C27" s="32">
        <v>100000</v>
      </c>
      <c r="D27" s="32">
        <v>8000</v>
      </c>
      <c r="E27" s="33">
        <v>625</v>
      </c>
      <c r="F27" s="32">
        <v>2000</v>
      </c>
      <c r="G27" s="25" t="s">
        <v>19</v>
      </c>
      <c r="H27" s="33">
        <v>9</v>
      </c>
      <c r="I27" s="32">
        <v>48000</v>
      </c>
      <c r="J27" s="25" t="s">
        <v>19</v>
      </c>
      <c r="K27" s="35">
        <v>50000</v>
      </c>
      <c r="L27" s="32">
        <v>34200</v>
      </c>
      <c r="M27" s="32">
        <v>9</v>
      </c>
      <c r="N27" s="32">
        <v>26250</v>
      </c>
      <c r="O27" s="35">
        <v>24000</v>
      </c>
      <c r="P27" s="32">
        <v>10</v>
      </c>
      <c r="Q27" s="32">
        <v>36000</v>
      </c>
      <c r="R27" s="32">
        <v>6000</v>
      </c>
      <c r="S27" s="32">
        <v>21000</v>
      </c>
      <c r="T27" s="32">
        <v>16000</v>
      </c>
      <c r="U27" s="32">
        <v>2500</v>
      </c>
      <c r="V27" s="32">
        <v>1500</v>
      </c>
      <c r="W27" s="32">
        <v>40000</v>
      </c>
      <c r="X27" s="32">
        <v>50</v>
      </c>
      <c r="Y27" s="32">
        <v>60000</v>
      </c>
      <c r="Z27" s="32">
        <v>600</v>
      </c>
      <c r="AA27" s="33">
        <v>150</v>
      </c>
      <c r="AB27" s="32">
        <v>16000</v>
      </c>
      <c r="AC27" s="33">
        <v>150</v>
      </c>
      <c r="AD27" s="33">
        <v>2</v>
      </c>
      <c r="AE27" s="32">
        <v>25</v>
      </c>
      <c r="AF27" s="32">
        <v>40000</v>
      </c>
      <c r="AG27" s="33">
        <v>30</v>
      </c>
      <c r="AH27" s="33">
        <v>100</v>
      </c>
      <c r="AI27" s="32">
        <v>45030</v>
      </c>
      <c r="AJ27" s="33" t="s">
        <v>19</v>
      </c>
      <c r="AK27" s="32">
        <v>10000</v>
      </c>
      <c r="AL27" s="33">
        <v>300</v>
      </c>
      <c r="AM27" s="32" t="s">
        <v>78</v>
      </c>
      <c r="AN27" s="33" t="s">
        <v>78</v>
      </c>
      <c r="AO27" s="32" t="s">
        <v>78</v>
      </c>
      <c r="AP27" s="25" t="s">
        <v>78</v>
      </c>
      <c r="AQ27" s="32" t="s">
        <v>78</v>
      </c>
      <c r="AR27" s="33" t="s">
        <v>78</v>
      </c>
      <c r="AS27" s="35">
        <v>5000</v>
      </c>
      <c r="AT27" s="25">
        <v>500</v>
      </c>
      <c r="AU27" s="25">
        <v>200</v>
      </c>
      <c r="AV27" s="35">
        <v>500000</v>
      </c>
      <c r="AW27" s="32">
        <v>100</v>
      </c>
      <c r="AX27" s="32">
        <v>1000</v>
      </c>
      <c r="AY27" s="32">
        <v>400</v>
      </c>
    </row>
    <row r="28" spans="1:16383" x14ac:dyDescent="0.2">
      <c r="B28" s="31" t="s">
        <v>80</v>
      </c>
      <c r="C28" s="32">
        <v>1000</v>
      </c>
      <c r="D28" s="32">
        <v>8000</v>
      </c>
      <c r="E28" s="33">
        <v>625</v>
      </c>
      <c r="F28" s="33">
        <v>40</v>
      </c>
      <c r="G28" s="32">
        <v>2000</v>
      </c>
      <c r="H28" s="33">
        <v>9</v>
      </c>
      <c r="I28" s="32">
        <v>48000</v>
      </c>
      <c r="J28" s="32">
        <v>6000</v>
      </c>
      <c r="K28" s="32">
        <v>10000</v>
      </c>
      <c r="L28" s="32">
        <v>34200</v>
      </c>
      <c r="M28" s="32">
        <v>0.9</v>
      </c>
      <c r="N28" s="32">
        <v>14000</v>
      </c>
      <c r="O28" s="32">
        <v>8100</v>
      </c>
      <c r="P28" s="32">
        <v>10</v>
      </c>
      <c r="Q28" s="32">
        <v>12000</v>
      </c>
      <c r="R28" s="32">
        <v>6000</v>
      </c>
      <c r="S28" s="32">
        <v>21000</v>
      </c>
      <c r="T28" s="32">
        <v>16000</v>
      </c>
      <c r="U28" s="32">
        <v>2500</v>
      </c>
      <c r="V28" s="32">
        <v>1500</v>
      </c>
      <c r="W28" s="32">
        <v>40000</v>
      </c>
      <c r="X28" s="32">
        <v>50</v>
      </c>
      <c r="Y28" s="32">
        <v>60000</v>
      </c>
      <c r="Z28" s="32">
        <v>600</v>
      </c>
      <c r="AA28" s="33">
        <v>15</v>
      </c>
      <c r="AB28" s="32">
        <v>4000</v>
      </c>
      <c r="AC28" s="33">
        <v>2.5</v>
      </c>
      <c r="AD28" s="33">
        <v>1</v>
      </c>
      <c r="AE28" s="32">
        <v>25</v>
      </c>
      <c r="AF28" s="32">
        <v>40000</v>
      </c>
      <c r="AG28" s="33">
        <v>30</v>
      </c>
      <c r="AH28" s="33">
        <v>50</v>
      </c>
      <c r="AI28" s="32">
        <v>15010</v>
      </c>
      <c r="AJ28" s="32">
        <v>10000</v>
      </c>
      <c r="AK28" s="32">
        <v>10000</v>
      </c>
      <c r="AL28" s="33">
        <v>30</v>
      </c>
      <c r="AM28" s="32">
        <v>1</v>
      </c>
      <c r="AN28" s="33">
        <v>1</v>
      </c>
      <c r="AO28" s="32">
        <v>10</v>
      </c>
      <c r="AP28" s="32">
        <v>1</v>
      </c>
      <c r="AQ28" s="32">
        <v>1</v>
      </c>
      <c r="AR28" s="33">
        <v>1</v>
      </c>
      <c r="AS28" s="33">
        <v>100</v>
      </c>
      <c r="AT28" s="33">
        <v>25</v>
      </c>
      <c r="AU28" s="33">
        <v>100</v>
      </c>
      <c r="AV28" s="32">
        <v>25000</v>
      </c>
      <c r="AW28" s="32">
        <v>5</v>
      </c>
      <c r="AX28" s="33">
        <v>50</v>
      </c>
      <c r="AY28" s="33">
        <v>10</v>
      </c>
    </row>
    <row r="29" spans="1:16383" x14ac:dyDescent="0.2">
      <c r="B29" s="31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1:16383" ht="17" thickBot="1" x14ac:dyDescent="0.25">
      <c r="A30" s="37">
        <v>1</v>
      </c>
      <c r="B30" s="29" t="s">
        <v>31</v>
      </c>
      <c r="C30" s="30" t="str">
        <f t="shared" ref="C30:AH30" si="0">C4</f>
        <v>Huuuge Casino</v>
      </c>
      <c r="D30" s="30" t="str">
        <f t="shared" si="0"/>
        <v>DoubleDown</v>
      </c>
      <c r="E30" s="30" t="str">
        <f t="shared" si="0"/>
        <v>Big Fish Casino</v>
      </c>
      <c r="F30" s="30" t="str">
        <f t="shared" si="0"/>
        <v>GSN Casino</v>
      </c>
      <c r="G30" s="30" t="str">
        <f t="shared" si="0"/>
        <v>Heart of Vegas</v>
      </c>
      <c r="H30" s="30" t="str">
        <f t="shared" si="0"/>
        <v>House of Fun</v>
      </c>
      <c r="I30" s="30" t="str">
        <f t="shared" si="0"/>
        <v>Jackpot Party HD</v>
      </c>
      <c r="J30" s="30" t="str">
        <f t="shared" si="0"/>
        <v>DoubleU Casino</v>
      </c>
      <c r="K30" s="30" t="str">
        <f t="shared" si="0"/>
        <v>Wizard of Oz</v>
      </c>
      <c r="L30" s="30" t="str">
        <f t="shared" si="0"/>
        <v>Hit It Rich</v>
      </c>
      <c r="M30" s="30" t="str">
        <f t="shared" si="0"/>
        <v>Slotomania HD</v>
      </c>
      <c r="N30" s="30" t="str">
        <f t="shared" si="0"/>
        <v>Gold Fish HD</v>
      </c>
      <c r="O30" s="30" t="str">
        <f t="shared" si="0"/>
        <v>Quick Hit Slots</v>
      </c>
      <c r="P30" s="30" t="str">
        <f t="shared" si="0"/>
        <v>Caesars Slots</v>
      </c>
      <c r="Q30" s="30" t="str">
        <f t="shared" si="0"/>
        <v>Wonka Slots</v>
      </c>
      <c r="R30" s="30" t="str">
        <f t="shared" si="0"/>
        <v>myKONAMI</v>
      </c>
      <c r="S30" s="30" t="str">
        <f t="shared" si="0"/>
        <v>Black Diamond Slots</v>
      </c>
      <c r="T30" s="30" t="str">
        <f t="shared" si="0"/>
        <v>Ellen’s Road to Riches Slots</v>
      </c>
      <c r="U30" s="30" t="str">
        <f t="shared" si="0"/>
        <v>Jackpot Magic Slots</v>
      </c>
      <c r="V30" s="30" t="str">
        <f t="shared" si="0"/>
        <v>myVEGAS</v>
      </c>
      <c r="W30" s="30" t="str">
        <f t="shared" si="0"/>
        <v>Scatter Slots</v>
      </c>
      <c r="X30" s="30" t="str">
        <f t="shared" si="0"/>
        <v>Viva Slots Las Vegas</v>
      </c>
      <c r="Y30" s="30" t="str">
        <f t="shared" si="0"/>
        <v>Infinity Slots</v>
      </c>
      <c r="Z30" s="30" t="str">
        <f t="shared" si="0"/>
        <v>POP! Slots</v>
      </c>
      <c r="AA30" s="30" t="str">
        <f t="shared" si="0"/>
        <v>High 5 Casino</v>
      </c>
      <c r="AB30" s="30" t="str">
        <f t="shared" si="0"/>
        <v>Hot Shot Casino</v>
      </c>
      <c r="AC30" s="30" t="str">
        <f t="shared" si="0"/>
        <v>Jackpotjoy Slots</v>
      </c>
      <c r="AD30" s="30" t="str">
        <f t="shared" si="0"/>
        <v>Pharaoh's Way</v>
      </c>
      <c r="AE30" s="30" t="str">
        <f t="shared" si="0"/>
        <v>Slot Bonanza HD</v>
      </c>
      <c r="AF30" s="30" t="str">
        <f t="shared" si="0"/>
        <v>Slots Era</v>
      </c>
      <c r="AG30" s="30" t="str">
        <f t="shared" si="0"/>
        <v>Xtreme Slots</v>
      </c>
      <c r="AH30" s="30" t="str">
        <f t="shared" si="0"/>
        <v>Old Vegas</v>
      </c>
      <c r="AI30" s="30" t="str">
        <f t="shared" ref="AI30:AY30" si="1">AI4</f>
        <v>88 Fortune Slots</v>
      </c>
      <c r="AJ30" s="30" t="str">
        <f t="shared" si="1"/>
        <v>Cashman Casino</v>
      </c>
      <c r="AK30" s="30" t="str">
        <f t="shared" si="1"/>
        <v>Royal House Slots</v>
      </c>
      <c r="AL30" s="30" t="str">
        <f t="shared" si="1"/>
        <v>Spin to Win Slots</v>
      </c>
      <c r="AM30" s="30" t="str">
        <f t="shared" si="1"/>
        <v>Bingo Bash</v>
      </c>
      <c r="AN30" s="30" t="str">
        <f t="shared" si="1"/>
        <v>Bingo Blitz</v>
      </c>
      <c r="AO30" s="30" t="str">
        <f t="shared" si="1"/>
        <v>Bingo Party</v>
      </c>
      <c r="AP30" s="30" t="str">
        <f t="shared" si="1"/>
        <v>Monopoly Bingo</v>
      </c>
      <c r="AQ30" s="30" t="str">
        <f t="shared" si="1"/>
        <v>Bingo Showdown</v>
      </c>
      <c r="AR30" s="30" t="str">
        <f t="shared" si="1"/>
        <v>Bingo Pop</v>
      </c>
      <c r="AS30" s="30" t="str">
        <f t="shared" si="1"/>
        <v>WSOP</v>
      </c>
      <c r="AT30" s="30" t="str">
        <f t="shared" si="1"/>
        <v>Zynga - Texas Holdem</v>
      </c>
      <c r="AU30" s="30" t="str">
        <f t="shared" si="1"/>
        <v>Poker Heat</v>
      </c>
      <c r="AV30" s="30" t="str">
        <f t="shared" si="1"/>
        <v>Scatter HoldEm Poker</v>
      </c>
      <c r="AW30" s="30" t="str">
        <f t="shared" si="1"/>
        <v>Fresh Deck</v>
      </c>
      <c r="AX30" s="30" t="str">
        <f t="shared" si="1"/>
        <v>Pokerist</v>
      </c>
      <c r="AY30" s="30" t="str">
        <f t="shared" si="1"/>
        <v>Texas Holdem</v>
      </c>
    </row>
    <row r="31" spans="1:16383" s="36" customFormat="1" x14ac:dyDescent="0.2">
      <c r="A31" s="37">
        <v>2</v>
      </c>
      <c r="B31" s="2" t="s">
        <v>1</v>
      </c>
      <c r="C31" s="42">
        <f>C6/C48</f>
        <v>5.7151555555555555</v>
      </c>
      <c r="D31" s="42">
        <f t="shared" ref="D31:AH31" si="2">D6/D48</f>
        <v>16</v>
      </c>
      <c r="E31" s="42">
        <f t="shared" si="2"/>
        <v>9.0909090909090917</v>
      </c>
      <c r="F31" s="42">
        <f t="shared" si="2"/>
        <v>1.3020833333333333</v>
      </c>
      <c r="G31" s="42">
        <f t="shared" si="2"/>
        <v>20</v>
      </c>
      <c r="H31" s="42">
        <f t="shared" si="2"/>
        <v>0.22727272727272727</v>
      </c>
      <c r="I31" s="42">
        <f t="shared" si="2"/>
        <v>3</v>
      </c>
      <c r="J31" s="42">
        <f t="shared" si="2"/>
        <v>3.3333333333333335</v>
      </c>
      <c r="K31" s="42">
        <f t="shared" si="2"/>
        <v>1.5</v>
      </c>
      <c r="L31" s="42">
        <f t="shared" si="2"/>
        <v>16</v>
      </c>
      <c r="M31" s="42">
        <f t="shared" si="2"/>
        <v>5</v>
      </c>
      <c r="N31" s="42">
        <f t="shared" si="2"/>
        <v>1.6666666666666667</v>
      </c>
      <c r="O31" s="42">
        <f t="shared" si="2"/>
        <v>1.25</v>
      </c>
      <c r="P31" s="42">
        <f t="shared" si="2"/>
        <v>1</v>
      </c>
      <c r="Q31" s="42">
        <f t="shared" si="2"/>
        <v>1.5</v>
      </c>
      <c r="R31" s="42">
        <f t="shared" si="2"/>
        <v>0.41666666666666669</v>
      </c>
      <c r="S31" s="42">
        <f t="shared" si="2"/>
        <v>6</v>
      </c>
      <c r="T31" s="42">
        <f t="shared" si="2"/>
        <v>3.4722222222222223</v>
      </c>
      <c r="U31" s="42">
        <f t="shared" si="2"/>
        <v>5</v>
      </c>
      <c r="V31" s="42">
        <f t="shared" si="2"/>
        <v>0.95238095238095233</v>
      </c>
      <c r="W31" s="42">
        <f t="shared" si="2"/>
        <v>5.2500208333333331</v>
      </c>
      <c r="X31" s="42">
        <f t="shared" si="2"/>
        <v>1.3333333333333333</v>
      </c>
      <c r="Y31" s="42">
        <f t="shared" si="2"/>
        <v>1.6666666666666667</v>
      </c>
      <c r="Z31" s="42">
        <f t="shared" si="2"/>
        <v>0.33333333333333331</v>
      </c>
      <c r="AA31" s="42">
        <f t="shared" si="2"/>
        <v>0.625</v>
      </c>
      <c r="AB31" s="42">
        <f t="shared" si="2"/>
        <v>4.375</v>
      </c>
      <c r="AC31" s="42">
        <f t="shared" si="2"/>
        <v>5.5555555555555552E-2</v>
      </c>
      <c r="AD31" s="42">
        <f t="shared" si="2"/>
        <v>4.8309178743961354</v>
      </c>
      <c r="AE31" s="42">
        <f t="shared" si="2"/>
        <v>16.018999999999998</v>
      </c>
      <c r="AF31" s="42">
        <f t="shared" si="2"/>
        <v>17.5</v>
      </c>
      <c r="AG31" s="42">
        <f t="shared" si="2"/>
        <v>1.875</v>
      </c>
      <c r="AH31" s="42">
        <f t="shared" si="2"/>
        <v>7.5</v>
      </c>
      <c r="AI31" s="42">
        <f t="shared" ref="AI31:AY31" si="3">AI6/AI48</f>
        <v>1.2698412698412698</v>
      </c>
      <c r="AJ31" s="42">
        <f t="shared" si="3"/>
        <v>5</v>
      </c>
      <c r="AK31" s="42">
        <f t="shared" si="3"/>
        <v>0.25974025974025972</v>
      </c>
      <c r="AL31" s="42">
        <f t="shared" si="3"/>
        <v>0.4</v>
      </c>
      <c r="AM31" s="42">
        <f t="shared" si="3"/>
        <v>8.1</v>
      </c>
      <c r="AN31" s="42">
        <f t="shared" si="3"/>
        <v>36.6</v>
      </c>
      <c r="AO31" s="42">
        <f t="shared" si="3"/>
        <v>16.52</v>
      </c>
      <c r="AP31" s="42">
        <f t="shared" si="3"/>
        <v>6.875</v>
      </c>
      <c r="AQ31" s="42">
        <f t="shared" si="3"/>
        <v>5.5769230769230766</v>
      </c>
      <c r="AR31" s="42">
        <f t="shared" si="3"/>
        <v>19.625</v>
      </c>
      <c r="AS31" s="42">
        <f t="shared" si="3"/>
        <v>3.7499999999999999E-2</v>
      </c>
      <c r="AT31" s="42">
        <f t="shared" si="3"/>
        <v>4.8484848484848485E-2</v>
      </c>
      <c r="AU31" s="42">
        <f t="shared" si="3"/>
        <v>0.75</v>
      </c>
      <c r="AV31" s="42">
        <f t="shared" si="3"/>
        <v>5.333333333333333</v>
      </c>
      <c r="AW31" s="42">
        <f t="shared" si="3"/>
        <v>0.1099</v>
      </c>
      <c r="AX31" s="42">
        <f t="shared" si="3"/>
        <v>0.2545</v>
      </c>
      <c r="AY31" s="42">
        <f t="shared" si="3"/>
        <v>0.02</v>
      </c>
    </row>
    <row r="32" spans="1:16383" x14ac:dyDescent="0.2">
      <c r="A32" s="37">
        <v>3</v>
      </c>
      <c r="B32" s="2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1:51" s="36" customFormat="1" x14ac:dyDescent="0.2">
      <c r="A33" s="37">
        <v>4</v>
      </c>
      <c r="B33" s="2" t="s">
        <v>2</v>
      </c>
      <c r="C33" s="43">
        <f>C9*C10</f>
        <v>808000</v>
      </c>
      <c r="D33" s="43">
        <f t="shared" ref="D33:AH33" si="4">D9*D10</f>
        <v>115000</v>
      </c>
      <c r="E33" s="43">
        <f t="shared" si="4"/>
        <v>42600</v>
      </c>
      <c r="F33" s="43">
        <f t="shared" si="4"/>
        <v>2715</v>
      </c>
      <c r="G33" s="43">
        <f t="shared" si="4"/>
        <v>41800</v>
      </c>
      <c r="H33" s="43">
        <f t="shared" si="4"/>
        <v>420</v>
      </c>
      <c r="I33" s="43">
        <f t="shared" si="4"/>
        <v>936000</v>
      </c>
      <c r="J33" s="43">
        <f t="shared" si="4"/>
        <v>172600</v>
      </c>
      <c r="K33" s="43">
        <f t="shared" si="4"/>
        <v>65000</v>
      </c>
      <c r="L33" s="43">
        <f t="shared" si="4"/>
        <v>296400</v>
      </c>
      <c r="M33" s="43">
        <f t="shared" si="4"/>
        <v>780</v>
      </c>
      <c r="N33" s="43">
        <f t="shared" si="4"/>
        <v>330000</v>
      </c>
      <c r="O33" s="43">
        <f t="shared" si="4"/>
        <v>188260</v>
      </c>
      <c r="P33" s="43">
        <f t="shared" si="4"/>
        <v>7500</v>
      </c>
      <c r="Q33" s="43">
        <f t="shared" si="4"/>
        <v>924000</v>
      </c>
      <c r="R33" s="43">
        <f t="shared" si="4"/>
        <v>40209</v>
      </c>
      <c r="S33" s="43">
        <f t="shared" si="4"/>
        <v>1200000</v>
      </c>
      <c r="T33" s="43">
        <f t="shared" si="4"/>
        <v>1920000</v>
      </c>
      <c r="U33" s="43">
        <f t="shared" si="4"/>
        <v>390000</v>
      </c>
      <c r="V33" s="43">
        <f t="shared" si="4"/>
        <v>101640</v>
      </c>
      <c r="W33" s="43">
        <f t="shared" si="4"/>
        <v>360000</v>
      </c>
      <c r="X33" s="43">
        <f t="shared" si="4"/>
        <v>1500</v>
      </c>
      <c r="Y33" s="43">
        <f t="shared" si="4"/>
        <v>1700000</v>
      </c>
      <c r="Z33" s="43">
        <f t="shared" si="4"/>
        <v>30000</v>
      </c>
      <c r="AA33" s="43">
        <f t="shared" si="4"/>
        <v>1170</v>
      </c>
      <c r="AB33" s="43">
        <f t="shared" si="4"/>
        <v>76500</v>
      </c>
      <c r="AC33" s="43">
        <f t="shared" si="4"/>
        <v>220</v>
      </c>
      <c r="AD33" s="43">
        <f t="shared" si="4"/>
        <v>587</v>
      </c>
      <c r="AE33" s="43">
        <f t="shared" si="4"/>
        <v>20000</v>
      </c>
      <c r="AF33" s="43">
        <f t="shared" si="4"/>
        <v>462000</v>
      </c>
      <c r="AG33" s="43">
        <f t="shared" si="4"/>
        <v>560</v>
      </c>
      <c r="AH33" s="43">
        <f t="shared" si="4"/>
        <v>2700</v>
      </c>
      <c r="AI33" s="43">
        <f t="shared" ref="AI33:AY33" si="5">AI9*AI10</f>
        <v>514000</v>
      </c>
      <c r="AJ33" s="43">
        <f t="shared" si="5"/>
        <v>32000</v>
      </c>
      <c r="AK33" s="43">
        <f t="shared" si="5"/>
        <v>98800</v>
      </c>
      <c r="AL33" s="43">
        <f t="shared" si="5"/>
        <v>30000</v>
      </c>
      <c r="AM33" s="43">
        <f t="shared" si="5"/>
        <v>8</v>
      </c>
      <c r="AN33" s="43">
        <f t="shared" si="5"/>
        <v>26</v>
      </c>
      <c r="AO33" s="43">
        <f t="shared" si="5"/>
        <v>227</v>
      </c>
      <c r="AP33" s="43">
        <f t="shared" si="5"/>
        <v>30</v>
      </c>
      <c r="AQ33" s="43">
        <f t="shared" si="5"/>
        <v>4</v>
      </c>
      <c r="AR33" s="43">
        <f t="shared" si="5"/>
        <v>14</v>
      </c>
      <c r="AS33" s="43">
        <f t="shared" si="5"/>
        <v>130000</v>
      </c>
      <c r="AT33" s="43">
        <f t="shared" si="5"/>
        <v>549067.5</v>
      </c>
      <c r="AU33" s="43">
        <f t="shared" si="5"/>
        <v>10000</v>
      </c>
      <c r="AV33" s="43">
        <f t="shared" si="5"/>
        <v>66000</v>
      </c>
      <c r="AW33" s="43">
        <f t="shared" si="5"/>
        <v>25500</v>
      </c>
      <c r="AX33" s="43">
        <f t="shared" si="5"/>
        <v>5400</v>
      </c>
      <c r="AY33" s="43">
        <f t="shared" si="5"/>
        <v>522</v>
      </c>
    </row>
    <row r="34" spans="1:51" s="36" customFormat="1" x14ac:dyDescent="0.2">
      <c r="A34" s="37">
        <v>5</v>
      </c>
      <c r="B34" s="2" t="s">
        <v>17</v>
      </c>
      <c r="C34" s="42">
        <f t="shared" ref="C34:AW34" si="6">C33/C$48</f>
        <v>0.44888888888888889</v>
      </c>
      <c r="D34" s="42">
        <f t="shared" si="6"/>
        <v>0.92</v>
      </c>
      <c r="E34" s="42">
        <f t="shared" si="6"/>
        <v>3.8727272727272726</v>
      </c>
      <c r="F34" s="42">
        <f t="shared" si="6"/>
        <v>0.28281250000000002</v>
      </c>
      <c r="G34" s="42">
        <f t="shared" si="6"/>
        <v>0.41799999999999998</v>
      </c>
      <c r="H34" s="42">
        <f t="shared" si="6"/>
        <v>9.5454545454545459E-2</v>
      </c>
      <c r="I34" s="42">
        <f t="shared" si="6"/>
        <v>0.46800000000000003</v>
      </c>
      <c r="J34" s="42">
        <f t="shared" si="6"/>
        <v>0.57533333333333336</v>
      </c>
      <c r="K34" s="42">
        <f t="shared" si="6"/>
        <v>6.5000000000000002E-2</v>
      </c>
      <c r="L34" s="42">
        <f t="shared" si="6"/>
        <v>3.12</v>
      </c>
      <c r="M34" s="42">
        <f t="shared" si="6"/>
        <v>0.39</v>
      </c>
      <c r="N34" s="42">
        <f t="shared" si="6"/>
        <v>0.55000000000000004</v>
      </c>
      <c r="O34" s="42">
        <f t="shared" si="6"/>
        <v>0.18826000000000001</v>
      </c>
      <c r="P34" s="42">
        <f t="shared" si="6"/>
        <v>0.1875</v>
      </c>
      <c r="Q34" s="42">
        <f t="shared" si="6"/>
        <v>0.77</v>
      </c>
      <c r="R34" s="42">
        <f t="shared" si="6"/>
        <v>0.16753750000000001</v>
      </c>
      <c r="S34" s="42">
        <f t="shared" si="6"/>
        <v>1.2</v>
      </c>
      <c r="T34" s="42">
        <f t="shared" si="6"/>
        <v>1.3333333333333333</v>
      </c>
      <c r="U34" s="42">
        <f t="shared" si="6"/>
        <v>1.95</v>
      </c>
      <c r="V34" s="42">
        <f t="shared" si="6"/>
        <v>1.9359999999999999</v>
      </c>
      <c r="W34" s="42">
        <f t="shared" si="6"/>
        <v>0.15</v>
      </c>
      <c r="X34" s="42">
        <f t="shared" si="6"/>
        <v>1</v>
      </c>
      <c r="Y34" s="42">
        <f t="shared" si="6"/>
        <v>0.94444444444444442</v>
      </c>
      <c r="Z34" s="42">
        <f t="shared" si="6"/>
        <v>0.33333333333333331</v>
      </c>
      <c r="AA34" s="42">
        <f t="shared" si="6"/>
        <v>6.0937499999999999E-2</v>
      </c>
      <c r="AB34" s="42">
        <f t="shared" si="6"/>
        <v>0.23906250000000001</v>
      </c>
      <c r="AC34" s="42">
        <f t="shared" si="6"/>
        <v>2.4444444444444444E-3</v>
      </c>
      <c r="AD34" s="42">
        <f t="shared" si="6"/>
        <v>7.0893719806763289E-2</v>
      </c>
      <c r="AE34" s="42">
        <f t="shared" si="6"/>
        <v>4</v>
      </c>
      <c r="AF34" s="42">
        <f t="shared" si="6"/>
        <v>0.1925</v>
      </c>
      <c r="AG34" s="42">
        <f t="shared" si="6"/>
        <v>0.23333333333333334</v>
      </c>
      <c r="AH34" s="42">
        <f t="shared" si="6"/>
        <v>1.35</v>
      </c>
      <c r="AI34" s="42">
        <f t="shared" si="6"/>
        <v>0.32634920634920633</v>
      </c>
      <c r="AJ34" s="42">
        <f t="shared" si="6"/>
        <v>0.08</v>
      </c>
      <c r="AK34" s="42">
        <f t="shared" si="6"/>
        <v>0.25662337662337664</v>
      </c>
      <c r="AL34" s="42">
        <f t="shared" si="6"/>
        <v>0.06</v>
      </c>
      <c r="AM34" s="42">
        <f t="shared" si="6"/>
        <v>0.8</v>
      </c>
      <c r="AN34" s="42">
        <f t="shared" si="6"/>
        <v>2.6</v>
      </c>
      <c r="AO34" s="42">
        <f t="shared" si="6"/>
        <v>2.27</v>
      </c>
      <c r="AP34" s="42">
        <f t="shared" si="6"/>
        <v>18.75</v>
      </c>
      <c r="AQ34" s="42">
        <f t="shared" si="6"/>
        <v>0.38461538461538458</v>
      </c>
      <c r="AR34" s="42">
        <f t="shared" si="6"/>
        <v>1.75</v>
      </c>
      <c r="AS34" s="42">
        <f t="shared" si="6"/>
        <v>0.32500000000000001</v>
      </c>
      <c r="AT34" s="42">
        <f t="shared" si="6"/>
        <v>0.3327681818181818</v>
      </c>
      <c r="AU34" s="42">
        <f t="shared" si="6"/>
        <v>0.5</v>
      </c>
      <c r="AV34" s="42">
        <f t="shared" si="6"/>
        <v>2.1999999999999999E-2</v>
      </c>
      <c r="AW34" s="42">
        <f t="shared" si="6"/>
        <v>7.285714285714286E-3</v>
      </c>
      <c r="AX34" s="42">
        <f t="shared" ref="AX34:AY34" si="7">AX33/AX$48</f>
        <v>5.4000000000000003E-3</v>
      </c>
      <c r="AY34" s="42">
        <f t="shared" si="7"/>
        <v>1.3050000000000001E-2</v>
      </c>
    </row>
    <row r="35" spans="1:51" x14ac:dyDescent="0.2">
      <c r="A35" s="37">
        <v>6</v>
      </c>
      <c r="B35" s="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</row>
    <row r="36" spans="1:51" x14ac:dyDescent="0.2">
      <c r="A36" s="37">
        <v>7</v>
      </c>
      <c r="B36" s="2" t="s">
        <v>4</v>
      </c>
      <c r="C36" s="43">
        <f t="shared" ref="C36:AH36" si="8">C13*C14</f>
        <v>100000</v>
      </c>
      <c r="D36" s="43">
        <f t="shared" si="8"/>
        <v>0</v>
      </c>
      <c r="E36" s="43">
        <f t="shared" si="8"/>
        <v>7350</v>
      </c>
      <c r="F36" s="43">
        <f t="shared" si="8"/>
        <v>34920</v>
      </c>
      <c r="G36" s="43">
        <f t="shared" si="8"/>
        <v>60000</v>
      </c>
      <c r="H36" s="43">
        <f t="shared" si="8"/>
        <v>280</v>
      </c>
      <c r="I36" s="43">
        <f t="shared" si="8"/>
        <v>300000</v>
      </c>
      <c r="J36" s="43">
        <f t="shared" si="8"/>
        <v>82000</v>
      </c>
      <c r="K36" s="43">
        <f t="shared" si="8"/>
        <v>1080000</v>
      </c>
      <c r="L36" s="43">
        <f t="shared" si="8"/>
        <v>270465</v>
      </c>
      <c r="M36" s="43">
        <f t="shared" si="8"/>
        <v>1000</v>
      </c>
      <c r="N36" s="43">
        <f t="shared" si="8"/>
        <v>460000</v>
      </c>
      <c r="O36" s="43">
        <f t="shared" si="8"/>
        <v>204000</v>
      </c>
      <c r="P36" s="43">
        <f t="shared" si="8"/>
        <v>2887</v>
      </c>
      <c r="Q36" s="43">
        <f t="shared" si="8"/>
        <v>1800000</v>
      </c>
      <c r="R36" s="43">
        <f t="shared" si="8"/>
        <v>12000</v>
      </c>
      <c r="S36" s="43">
        <f t="shared" si="8"/>
        <v>300000</v>
      </c>
      <c r="T36" s="43">
        <f t="shared" si="8"/>
        <v>0</v>
      </c>
      <c r="U36" s="43">
        <f t="shared" si="8"/>
        <v>153750</v>
      </c>
      <c r="V36" s="43">
        <f t="shared" si="8"/>
        <v>2000</v>
      </c>
      <c r="W36" s="43">
        <f t="shared" si="8"/>
        <v>5894400</v>
      </c>
      <c r="X36" s="43">
        <f t="shared" si="8"/>
        <v>3000</v>
      </c>
      <c r="Y36" s="43">
        <f t="shared" si="8"/>
        <v>1618750</v>
      </c>
      <c r="Z36" s="43">
        <f t="shared" si="8"/>
        <v>22500</v>
      </c>
      <c r="AA36" s="43">
        <f t="shared" si="8"/>
        <v>150</v>
      </c>
      <c r="AB36" s="43">
        <f t="shared" si="8"/>
        <v>240000</v>
      </c>
      <c r="AC36" s="43">
        <f t="shared" si="8"/>
        <v>150</v>
      </c>
      <c r="AD36" s="43">
        <f t="shared" si="8"/>
        <v>75</v>
      </c>
      <c r="AE36" s="43">
        <f t="shared" si="8"/>
        <v>25747</v>
      </c>
      <c r="AF36" s="43">
        <f t="shared" si="8"/>
        <v>8490000</v>
      </c>
      <c r="AG36" s="43">
        <f t="shared" si="8"/>
        <v>1500</v>
      </c>
      <c r="AH36" s="43">
        <f t="shared" si="8"/>
        <v>2400</v>
      </c>
      <c r="AI36" s="43">
        <f t="shared" ref="AI36:AY36" si="9">AI13*AI14</f>
        <v>450000</v>
      </c>
      <c r="AJ36" s="43">
        <f t="shared" si="9"/>
        <v>40000</v>
      </c>
      <c r="AK36" s="43">
        <f t="shared" si="9"/>
        <v>1050000</v>
      </c>
      <c r="AL36" s="43">
        <f t="shared" si="9"/>
        <v>222000</v>
      </c>
      <c r="AM36" s="43">
        <f t="shared" si="9"/>
        <v>16</v>
      </c>
      <c r="AN36" s="43">
        <f t="shared" si="9"/>
        <v>19</v>
      </c>
      <c r="AO36" s="43">
        <f t="shared" si="9"/>
        <v>0</v>
      </c>
      <c r="AP36" s="43">
        <f t="shared" si="9"/>
        <v>7</v>
      </c>
      <c r="AQ36" s="43">
        <f t="shared" si="9"/>
        <v>7</v>
      </c>
      <c r="AR36" s="43">
        <f t="shared" si="9"/>
        <v>0</v>
      </c>
      <c r="AS36" s="43">
        <f t="shared" si="9"/>
        <v>15000</v>
      </c>
      <c r="AT36" s="43">
        <f t="shared" si="9"/>
        <v>0</v>
      </c>
      <c r="AU36" s="43">
        <f t="shared" si="9"/>
        <v>7540</v>
      </c>
      <c r="AV36" s="43">
        <f t="shared" si="9"/>
        <v>4090000</v>
      </c>
      <c r="AW36" s="43">
        <f t="shared" si="9"/>
        <v>22400</v>
      </c>
      <c r="AX36" s="43">
        <f t="shared" si="9"/>
        <v>0</v>
      </c>
      <c r="AY36" s="43">
        <f t="shared" si="9"/>
        <v>0</v>
      </c>
    </row>
    <row r="37" spans="1:51" x14ac:dyDescent="0.2">
      <c r="A37" s="37">
        <v>8</v>
      </c>
      <c r="B37" s="2" t="s">
        <v>6</v>
      </c>
      <c r="C37" s="42">
        <f t="shared" ref="C37:AW37" si="10">C36/C$48</f>
        <v>5.5555555555555552E-2</v>
      </c>
      <c r="D37" s="42">
        <f t="shared" si="10"/>
        <v>0</v>
      </c>
      <c r="E37" s="42">
        <f t="shared" si="10"/>
        <v>0.66818181818181821</v>
      </c>
      <c r="F37" s="42">
        <f t="shared" si="10"/>
        <v>3.6375000000000002</v>
      </c>
      <c r="G37" s="42">
        <f t="shared" si="10"/>
        <v>0.6</v>
      </c>
      <c r="H37" s="42">
        <f t="shared" si="10"/>
        <v>6.363636363636363E-2</v>
      </c>
      <c r="I37" s="42">
        <f t="shared" si="10"/>
        <v>0.15</v>
      </c>
      <c r="J37" s="42">
        <f t="shared" si="10"/>
        <v>0.27333333333333332</v>
      </c>
      <c r="K37" s="42">
        <f t="shared" si="10"/>
        <v>1.08</v>
      </c>
      <c r="L37" s="42">
        <f t="shared" si="10"/>
        <v>2.847</v>
      </c>
      <c r="M37" s="42">
        <f t="shared" si="10"/>
        <v>0.5</v>
      </c>
      <c r="N37" s="42">
        <f t="shared" si="10"/>
        <v>0.76666666666666672</v>
      </c>
      <c r="O37" s="42">
        <f t="shared" si="10"/>
        <v>0.20399999999999999</v>
      </c>
      <c r="P37" s="42">
        <f t="shared" si="10"/>
        <v>7.2175000000000003E-2</v>
      </c>
      <c r="Q37" s="42">
        <f t="shared" si="10"/>
        <v>1.5</v>
      </c>
      <c r="R37" s="42">
        <f t="shared" si="10"/>
        <v>0.05</v>
      </c>
      <c r="S37" s="42">
        <f t="shared" si="10"/>
        <v>0.3</v>
      </c>
      <c r="T37" s="42">
        <f t="shared" si="10"/>
        <v>0</v>
      </c>
      <c r="U37" s="42">
        <f t="shared" si="10"/>
        <v>0.76875000000000004</v>
      </c>
      <c r="V37" s="42">
        <f t="shared" si="10"/>
        <v>3.8095238095238099E-2</v>
      </c>
      <c r="W37" s="42">
        <f t="shared" si="10"/>
        <v>2.456</v>
      </c>
      <c r="X37" s="42">
        <f t="shared" si="10"/>
        <v>2</v>
      </c>
      <c r="Y37" s="42">
        <f t="shared" si="10"/>
        <v>0.89930555555555558</v>
      </c>
      <c r="Z37" s="42">
        <f t="shared" si="10"/>
        <v>0.25</v>
      </c>
      <c r="AA37" s="42">
        <f t="shared" si="10"/>
        <v>7.8125E-3</v>
      </c>
      <c r="AB37" s="42">
        <f t="shared" si="10"/>
        <v>0.75</v>
      </c>
      <c r="AC37" s="42">
        <f t="shared" si="10"/>
        <v>1.6666666666666668E-3</v>
      </c>
      <c r="AD37" s="42">
        <f t="shared" si="10"/>
        <v>9.057971014492754E-3</v>
      </c>
      <c r="AE37" s="42">
        <f t="shared" si="10"/>
        <v>5.1494</v>
      </c>
      <c r="AF37" s="42">
        <f t="shared" si="10"/>
        <v>3.5375000000000001</v>
      </c>
      <c r="AG37" s="42">
        <f t="shared" si="10"/>
        <v>0.625</v>
      </c>
      <c r="AH37" s="42">
        <f t="shared" si="10"/>
        <v>1.2</v>
      </c>
      <c r="AI37" s="42">
        <f t="shared" si="10"/>
        <v>0.2857142857142857</v>
      </c>
      <c r="AJ37" s="42">
        <f t="shared" si="10"/>
        <v>0.1</v>
      </c>
      <c r="AK37" s="42">
        <f t="shared" si="10"/>
        <v>2.7272727272727271</v>
      </c>
      <c r="AL37" s="42">
        <f t="shared" si="10"/>
        <v>0.44400000000000001</v>
      </c>
      <c r="AM37" s="42">
        <f t="shared" si="10"/>
        <v>1.6</v>
      </c>
      <c r="AN37" s="42">
        <f t="shared" si="10"/>
        <v>1.9</v>
      </c>
      <c r="AO37" s="42">
        <f t="shared" si="10"/>
        <v>0</v>
      </c>
      <c r="AP37" s="42">
        <f t="shared" si="10"/>
        <v>4.375</v>
      </c>
      <c r="AQ37" s="42">
        <f t="shared" si="10"/>
        <v>0.67307692307692302</v>
      </c>
      <c r="AR37" s="42">
        <f t="shared" si="10"/>
        <v>0</v>
      </c>
      <c r="AS37" s="42">
        <f t="shared" si="10"/>
        <v>3.7499999999999999E-2</v>
      </c>
      <c r="AT37" s="42">
        <f t="shared" si="10"/>
        <v>0</v>
      </c>
      <c r="AU37" s="42">
        <f t="shared" si="10"/>
        <v>0.377</v>
      </c>
      <c r="AV37" s="42">
        <f t="shared" si="10"/>
        <v>1.3633333333333333</v>
      </c>
      <c r="AW37" s="42">
        <f t="shared" si="10"/>
        <v>6.4000000000000003E-3</v>
      </c>
      <c r="AX37" s="42">
        <f t="shared" ref="AX37:AY37" si="11">AX36/AX$48</f>
        <v>0</v>
      </c>
      <c r="AY37" s="42">
        <f t="shared" si="11"/>
        <v>0</v>
      </c>
    </row>
    <row r="38" spans="1:51" x14ac:dyDescent="0.2">
      <c r="A38" s="37">
        <v>9</v>
      </c>
      <c r="B38" s="2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</row>
    <row r="39" spans="1:51" x14ac:dyDescent="0.2">
      <c r="A39" s="37">
        <v>10</v>
      </c>
      <c r="B39" s="2" t="s">
        <v>28</v>
      </c>
      <c r="C39" s="43">
        <f>C17*C18</f>
        <v>287280</v>
      </c>
      <c r="D39" s="43">
        <f t="shared" ref="D39:AY39" si="12">D17*D18</f>
        <v>0</v>
      </c>
      <c r="E39" s="43">
        <f t="shared" si="12"/>
        <v>3750</v>
      </c>
      <c r="F39" s="43">
        <f t="shared" si="12"/>
        <v>0</v>
      </c>
      <c r="G39" s="43">
        <f t="shared" si="12"/>
        <v>0</v>
      </c>
      <c r="H39" s="43">
        <f t="shared" si="12"/>
        <v>0</v>
      </c>
      <c r="I39" s="43">
        <f t="shared" si="12"/>
        <v>0</v>
      </c>
      <c r="J39" s="43">
        <f t="shared" si="12"/>
        <v>484000</v>
      </c>
      <c r="K39" s="43">
        <f t="shared" si="12"/>
        <v>1500000</v>
      </c>
      <c r="L39" s="43">
        <f t="shared" si="12"/>
        <v>0</v>
      </c>
      <c r="M39" s="43">
        <f t="shared" si="12"/>
        <v>638</v>
      </c>
      <c r="N39" s="43">
        <f t="shared" si="12"/>
        <v>300000</v>
      </c>
      <c r="O39" s="43">
        <f t="shared" si="12"/>
        <v>0</v>
      </c>
      <c r="P39" s="43">
        <f t="shared" si="12"/>
        <v>7860</v>
      </c>
      <c r="Q39" s="43">
        <f t="shared" si="12"/>
        <v>0</v>
      </c>
      <c r="R39" s="43">
        <f t="shared" si="12"/>
        <v>44743.5</v>
      </c>
      <c r="S39" s="43">
        <f t="shared" si="12"/>
        <v>712857</v>
      </c>
      <c r="T39" s="43">
        <f t="shared" si="12"/>
        <v>0</v>
      </c>
      <c r="U39" s="43">
        <f t="shared" si="12"/>
        <v>131625</v>
      </c>
      <c r="V39" s="43">
        <f t="shared" si="12"/>
        <v>45000</v>
      </c>
      <c r="W39" s="43">
        <f t="shared" si="12"/>
        <v>0</v>
      </c>
      <c r="X39" s="43">
        <f t="shared" si="12"/>
        <v>0</v>
      </c>
      <c r="Y39" s="43">
        <f t="shared" si="12"/>
        <v>3380001</v>
      </c>
      <c r="Z39" s="43">
        <f t="shared" si="12"/>
        <v>0</v>
      </c>
      <c r="AA39" s="43">
        <f t="shared" si="12"/>
        <v>0</v>
      </c>
      <c r="AB39" s="43">
        <f t="shared" si="12"/>
        <v>0</v>
      </c>
      <c r="AC39" s="43">
        <f t="shared" si="12"/>
        <v>0</v>
      </c>
      <c r="AD39" s="43">
        <f t="shared" si="12"/>
        <v>0</v>
      </c>
      <c r="AE39" s="43">
        <f t="shared" si="12"/>
        <v>2520</v>
      </c>
      <c r="AF39" s="43">
        <f t="shared" si="12"/>
        <v>0</v>
      </c>
      <c r="AG39" s="43">
        <f t="shared" si="12"/>
        <v>0</v>
      </c>
      <c r="AH39" s="43">
        <f t="shared" si="12"/>
        <v>0</v>
      </c>
      <c r="AI39" s="43">
        <f t="shared" si="12"/>
        <v>0</v>
      </c>
      <c r="AJ39" s="43">
        <f t="shared" si="12"/>
        <v>240000</v>
      </c>
      <c r="AK39" s="43">
        <f t="shared" si="12"/>
        <v>0</v>
      </c>
      <c r="AL39" s="43">
        <f t="shared" si="12"/>
        <v>120000</v>
      </c>
      <c r="AM39" s="43">
        <f t="shared" si="12"/>
        <v>0</v>
      </c>
      <c r="AN39" s="43">
        <f t="shared" si="12"/>
        <v>0</v>
      </c>
      <c r="AO39" s="43">
        <f t="shared" si="12"/>
        <v>0</v>
      </c>
      <c r="AP39" s="43">
        <f t="shared" si="12"/>
        <v>0</v>
      </c>
      <c r="AQ39" s="43">
        <f t="shared" si="12"/>
        <v>24</v>
      </c>
      <c r="AR39" s="43">
        <f t="shared" si="12"/>
        <v>0</v>
      </c>
      <c r="AS39" s="43">
        <f t="shared" si="12"/>
        <v>0</v>
      </c>
      <c r="AT39" s="43">
        <f t="shared" si="12"/>
        <v>0</v>
      </c>
      <c r="AU39" s="43">
        <f t="shared" si="12"/>
        <v>3600</v>
      </c>
      <c r="AV39" s="43">
        <f t="shared" si="12"/>
        <v>553200</v>
      </c>
      <c r="AW39" s="43">
        <f t="shared" si="12"/>
        <v>30000</v>
      </c>
      <c r="AX39" s="43">
        <f t="shared" si="12"/>
        <v>0</v>
      </c>
      <c r="AY39" s="43">
        <f t="shared" si="12"/>
        <v>0</v>
      </c>
    </row>
    <row r="40" spans="1:51" x14ac:dyDescent="0.2">
      <c r="A40" s="37">
        <v>11</v>
      </c>
      <c r="B40" s="2" t="s">
        <v>56</v>
      </c>
      <c r="C40" s="42">
        <f t="shared" ref="C40:AW40" si="13">C39/C$48</f>
        <v>0.15959999999999999</v>
      </c>
      <c r="D40" s="42">
        <f t="shared" si="13"/>
        <v>0</v>
      </c>
      <c r="E40" s="42">
        <f t="shared" si="13"/>
        <v>0.34090909090909088</v>
      </c>
      <c r="F40" s="42">
        <f t="shared" si="13"/>
        <v>0</v>
      </c>
      <c r="G40" s="42">
        <f t="shared" si="13"/>
        <v>0</v>
      </c>
      <c r="H40" s="42">
        <f t="shared" si="13"/>
        <v>0</v>
      </c>
      <c r="I40" s="42">
        <f t="shared" si="13"/>
        <v>0</v>
      </c>
      <c r="J40" s="42">
        <f t="shared" si="13"/>
        <v>1.6133333333333333</v>
      </c>
      <c r="K40" s="42">
        <f t="shared" si="13"/>
        <v>1.5</v>
      </c>
      <c r="L40" s="42">
        <f t="shared" si="13"/>
        <v>0</v>
      </c>
      <c r="M40" s="42">
        <f t="shared" si="13"/>
        <v>0.31900000000000001</v>
      </c>
      <c r="N40" s="42">
        <f t="shared" si="13"/>
        <v>0.5</v>
      </c>
      <c r="O40" s="42">
        <f t="shared" si="13"/>
        <v>0</v>
      </c>
      <c r="P40" s="42">
        <f t="shared" si="13"/>
        <v>0.19650000000000001</v>
      </c>
      <c r="Q40" s="42">
        <f t="shared" si="13"/>
        <v>0</v>
      </c>
      <c r="R40" s="42">
        <f t="shared" si="13"/>
        <v>0.18643124999999999</v>
      </c>
      <c r="S40" s="42">
        <f t="shared" si="13"/>
        <v>0.71285699999999996</v>
      </c>
      <c r="T40" s="42">
        <f t="shared" si="13"/>
        <v>0</v>
      </c>
      <c r="U40" s="42">
        <f t="shared" si="13"/>
        <v>0.65812499999999996</v>
      </c>
      <c r="V40" s="42">
        <f t="shared" si="13"/>
        <v>0.8571428571428571</v>
      </c>
      <c r="W40" s="42">
        <f t="shared" si="13"/>
        <v>0</v>
      </c>
      <c r="X40" s="42">
        <f t="shared" si="13"/>
        <v>0</v>
      </c>
      <c r="Y40" s="42">
        <f t="shared" si="13"/>
        <v>1.8777783333333333</v>
      </c>
      <c r="Z40" s="42">
        <f t="shared" si="13"/>
        <v>0</v>
      </c>
      <c r="AA40" s="42">
        <f t="shared" si="13"/>
        <v>0</v>
      </c>
      <c r="AB40" s="42">
        <f t="shared" si="13"/>
        <v>0</v>
      </c>
      <c r="AC40" s="42">
        <f t="shared" si="13"/>
        <v>0</v>
      </c>
      <c r="AD40" s="42">
        <f t="shared" si="13"/>
        <v>0</v>
      </c>
      <c r="AE40" s="42">
        <f t="shared" si="13"/>
        <v>0.504</v>
      </c>
      <c r="AF40" s="42">
        <f t="shared" si="13"/>
        <v>0</v>
      </c>
      <c r="AG40" s="42">
        <f t="shared" si="13"/>
        <v>0</v>
      </c>
      <c r="AH40" s="42">
        <f t="shared" si="13"/>
        <v>0</v>
      </c>
      <c r="AI40" s="42">
        <f t="shared" si="13"/>
        <v>0</v>
      </c>
      <c r="AJ40" s="42">
        <f t="shared" si="13"/>
        <v>0.6</v>
      </c>
      <c r="AK40" s="42">
        <f t="shared" si="13"/>
        <v>0</v>
      </c>
      <c r="AL40" s="42">
        <f t="shared" si="13"/>
        <v>0.24</v>
      </c>
      <c r="AM40" s="42">
        <f t="shared" si="13"/>
        <v>0</v>
      </c>
      <c r="AN40" s="42">
        <f t="shared" si="13"/>
        <v>0</v>
      </c>
      <c r="AO40" s="42">
        <f t="shared" si="13"/>
        <v>0</v>
      </c>
      <c r="AP40" s="42">
        <f t="shared" si="13"/>
        <v>0</v>
      </c>
      <c r="AQ40" s="42">
        <f t="shared" si="13"/>
        <v>2.3076923076923075</v>
      </c>
      <c r="AR40" s="42">
        <f t="shared" si="13"/>
        <v>0</v>
      </c>
      <c r="AS40" s="42">
        <f t="shared" si="13"/>
        <v>0</v>
      </c>
      <c r="AT40" s="42">
        <f t="shared" si="13"/>
        <v>0</v>
      </c>
      <c r="AU40" s="42">
        <f t="shared" si="13"/>
        <v>0.18</v>
      </c>
      <c r="AV40" s="42">
        <f t="shared" si="13"/>
        <v>0.18440000000000001</v>
      </c>
      <c r="AW40" s="42">
        <f t="shared" si="13"/>
        <v>8.5714285714285719E-3</v>
      </c>
      <c r="AX40" s="42">
        <f t="shared" ref="AX40:AY40" si="14">AX39/AX$48</f>
        <v>0</v>
      </c>
      <c r="AY40" s="42">
        <f t="shared" si="14"/>
        <v>0</v>
      </c>
    </row>
    <row r="41" spans="1:51" x14ac:dyDescent="0.2">
      <c r="A41" s="37">
        <v>12</v>
      </c>
      <c r="B41" s="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</row>
    <row r="42" spans="1:51" x14ac:dyDescent="0.2">
      <c r="A42" s="37">
        <v>13</v>
      </c>
      <c r="B42" s="2" t="s">
        <v>55</v>
      </c>
      <c r="C42" s="43">
        <f>C21*C22</f>
        <v>2400000</v>
      </c>
      <c r="D42" s="43">
        <f t="shared" ref="D42:AY42" si="15">D21*D22</f>
        <v>0</v>
      </c>
      <c r="E42" s="43">
        <f t="shared" si="15"/>
        <v>24840</v>
      </c>
      <c r="F42" s="43">
        <f t="shared" si="15"/>
        <v>0</v>
      </c>
      <c r="G42" s="43">
        <f t="shared" si="15"/>
        <v>0</v>
      </c>
      <c r="H42" s="43">
        <f t="shared" si="15"/>
        <v>0</v>
      </c>
      <c r="I42" s="43">
        <f t="shared" si="15"/>
        <v>0</v>
      </c>
      <c r="J42" s="43">
        <f t="shared" si="15"/>
        <v>0</v>
      </c>
      <c r="K42" s="43">
        <f t="shared" si="15"/>
        <v>0</v>
      </c>
      <c r="L42" s="43">
        <f t="shared" si="15"/>
        <v>0</v>
      </c>
      <c r="M42" s="43">
        <f t="shared" si="15"/>
        <v>150</v>
      </c>
      <c r="N42" s="43">
        <f t="shared" si="15"/>
        <v>0</v>
      </c>
      <c r="O42" s="43">
        <f t="shared" si="15"/>
        <v>0</v>
      </c>
      <c r="P42" s="43">
        <f t="shared" si="15"/>
        <v>2000</v>
      </c>
      <c r="Q42" s="43">
        <f t="shared" si="15"/>
        <v>0</v>
      </c>
      <c r="R42" s="43">
        <f t="shared" si="15"/>
        <v>0</v>
      </c>
      <c r="S42" s="43">
        <f t="shared" si="15"/>
        <v>1969287</v>
      </c>
      <c r="T42" s="43">
        <f t="shared" si="15"/>
        <v>0</v>
      </c>
      <c r="U42" s="43">
        <f t="shared" si="15"/>
        <v>594000</v>
      </c>
      <c r="V42" s="43">
        <f t="shared" si="15"/>
        <v>0</v>
      </c>
      <c r="W42" s="43">
        <f t="shared" si="15"/>
        <v>0</v>
      </c>
      <c r="X42" s="43">
        <f t="shared" si="15"/>
        <v>0</v>
      </c>
      <c r="Y42" s="43">
        <f t="shared" si="15"/>
        <v>0</v>
      </c>
      <c r="Z42" s="43">
        <f t="shared" si="15"/>
        <v>0</v>
      </c>
      <c r="AA42" s="43">
        <f t="shared" si="15"/>
        <v>0</v>
      </c>
      <c r="AB42" s="43">
        <f t="shared" si="15"/>
        <v>0</v>
      </c>
      <c r="AC42" s="43">
        <f t="shared" si="15"/>
        <v>0</v>
      </c>
      <c r="AD42" s="43">
        <f t="shared" si="15"/>
        <v>0</v>
      </c>
      <c r="AE42" s="43">
        <f t="shared" si="15"/>
        <v>1500</v>
      </c>
      <c r="AF42" s="43">
        <f t="shared" si="15"/>
        <v>0</v>
      </c>
      <c r="AG42" s="43">
        <f t="shared" si="15"/>
        <v>0</v>
      </c>
      <c r="AH42" s="43">
        <f t="shared" si="15"/>
        <v>0</v>
      </c>
      <c r="AI42" s="43">
        <f t="shared" si="15"/>
        <v>0</v>
      </c>
      <c r="AJ42" s="43">
        <f t="shared" si="15"/>
        <v>0</v>
      </c>
      <c r="AK42" s="43">
        <f t="shared" si="15"/>
        <v>0</v>
      </c>
      <c r="AL42" s="43">
        <f t="shared" si="15"/>
        <v>0</v>
      </c>
      <c r="AM42" s="43">
        <f t="shared" si="15"/>
        <v>0</v>
      </c>
      <c r="AN42" s="43">
        <f t="shared" si="15"/>
        <v>0</v>
      </c>
      <c r="AO42" s="43">
        <f t="shared" si="15"/>
        <v>0</v>
      </c>
      <c r="AP42" s="43">
        <f t="shared" si="15"/>
        <v>0</v>
      </c>
      <c r="AQ42" s="43">
        <f t="shared" si="15"/>
        <v>0</v>
      </c>
      <c r="AR42" s="43">
        <f t="shared" si="15"/>
        <v>0</v>
      </c>
      <c r="AS42" s="43">
        <f t="shared" si="15"/>
        <v>0</v>
      </c>
      <c r="AT42" s="43">
        <f t="shared" si="15"/>
        <v>0</v>
      </c>
      <c r="AU42" s="43">
        <f t="shared" si="15"/>
        <v>0</v>
      </c>
      <c r="AV42" s="43">
        <f t="shared" si="15"/>
        <v>0</v>
      </c>
      <c r="AW42" s="43">
        <f t="shared" si="15"/>
        <v>0</v>
      </c>
      <c r="AX42" s="43">
        <f t="shared" si="15"/>
        <v>0</v>
      </c>
      <c r="AY42" s="43">
        <f t="shared" si="15"/>
        <v>0</v>
      </c>
    </row>
    <row r="43" spans="1:51" x14ac:dyDescent="0.2">
      <c r="A43" s="37">
        <v>14</v>
      </c>
      <c r="B43" s="2" t="s">
        <v>57</v>
      </c>
      <c r="C43" s="42">
        <f t="shared" ref="C43:AW43" si="16">C42/C$48</f>
        <v>1.3333333333333333</v>
      </c>
      <c r="D43" s="42">
        <f t="shared" si="16"/>
        <v>0</v>
      </c>
      <c r="E43" s="42">
        <f t="shared" si="16"/>
        <v>2.2581818181818183</v>
      </c>
      <c r="F43" s="42">
        <f t="shared" si="16"/>
        <v>0</v>
      </c>
      <c r="G43" s="42">
        <f t="shared" si="16"/>
        <v>0</v>
      </c>
      <c r="H43" s="42">
        <f t="shared" si="16"/>
        <v>0</v>
      </c>
      <c r="I43" s="42">
        <f t="shared" si="16"/>
        <v>0</v>
      </c>
      <c r="J43" s="42">
        <f t="shared" si="16"/>
        <v>0</v>
      </c>
      <c r="K43" s="42">
        <f t="shared" si="16"/>
        <v>0</v>
      </c>
      <c r="L43" s="42">
        <f t="shared" si="16"/>
        <v>0</v>
      </c>
      <c r="M43" s="42">
        <f t="shared" si="16"/>
        <v>7.4999999999999997E-2</v>
      </c>
      <c r="N43" s="42">
        <f t="shared" si="16"/>
        <v>0</v>
      </c>
      <c r="O43" s="42">
        <f t="shared" si="16"/>
        <v>0</v>
      </c>
      <c r="P43" s="42">
        <f t="shared" si="16"/>
        <v>0.05</v>
      </c>
      <c r="Q43" s="42">
        <f t="shared" si="16"/>
        <v>0</v>
      </c>
      <c r="R43" s="42">
        <f t="shared" si="16"/>
        <v>0</v>
      </c>
      <c r="S43" s="42">
        <f t="shared" si="16"/>
        <v>1.969287</v>
      </c>
      <c r="T43" s="42">
        <f t="shared" si="16"/>
        <v>0</v>
      </c>
      <c r="U43" s="42">
        <f t="shared" si="16"/>
        <v>2.97</v>
      </c>
      <c r="V43" s="42">
        <f t="shared" si="16"/>
        <v>0</v>
      </c>
      <c r="W43" s="42">
        <f t="shared" si="16"/>
        <v>0</v>
      </c>
      <c r="X43" s="42">
        <f t="shared" si="16"/>
        <v>0</v>
      </c>
      <c r="Y43" s="42">
        <f t="shared" si="16"/>
        <v>0</v>
      </c>
      <c r="Z43" s="42">
        <f t="shared" si="16"/>
        <v>0</v>
      </c>
      <c r="AA43" s="42">
        <f t="shared" si="16"/>
        <v>0</v>
      </c>
      <c r="AB43" s="42">
        <f t="shared" si="16"/>
        <v>0</v>
      </c>
      <c r="AC43" s="42">
        <f t="shared" si="16"/>
        <v>0</v>
      </c>
      <c r="AD43" s="42">
        <f t="shared" si="16"/>
        <v>0</v>
      </c>
      <c r="AE43" s="42">
        <f t="shared" si="16"/>
        <v>0.3</v>
      </c>
      <c r="AF43" s="42">
        <f t="shared" si="16"/>
        <v>0</v>
      </c>
      <c r="AG43" s="42">
        <f t="shared" si="16"/>
        <v>0</v>
      </c>
      <c r="AH43" s="42">
        <f t="shared" si="16"/>
        <v>0</v>
      </c>
      <c r="AI43" s="42">
        <f t="shared" si="16"/>
        <v>0</v>
      </c>
      <c r="AJ43" s="42">
        <f t="shared" si="16"/>
        <v>0</v>
      </c>
      <c r="AK43" s="42">
        <f t="shared" si="16"/>
        <v>0</v>
      </c>
      <c r="AL43" s="42">
        <f t="shared" si="16"/>
        <v>0</v>
      </c>
      <c r="AM43" s="42">
        <f t="shared" si="16"/>
        <v>0</v>
      </c>
      <c r="AN43" s="42">
        <f t="shared" si="16"/>
        <v>0</v>
      </c>
      <c r="AO43" s="42">
        <f t="shared" si="16"/>
        <v>0</v>
      </c>
      <c r="AP43" s="42">
        <f t="shared" si="16"/>
        <v>0</v>
      </c>
      <c r="AQ43" s="42">
        <f t="shared" si="16"/>
        <v>0</v>
      </c>
      <c r="AR43" s="42">
        <f t="shared" si="16"/>
        <v>0</v>
      </c>
      <c r="AS43" s="42">
        <f t="shared" si="16"/>
        <v>0</v>
      </c>
      <c r="AT43" s="42">
        <f t="shared" si="16"/>
        <v>0</v>
      </c>
      <c r="AU43" s="42">
        <f t="shared" si="16"/>
        <v>0</v>
      </c>
      <c r="AV43" s="42">
        <f t="shared" si="16"/>
        <v>0</v>
      </c>
      <c r="AW43" s="42">
        <f t="shared" si="16"/>
        <v>0</v>
      </c>
      <c r="AX43" s="42">
        <f t="shared" ref="AX43:AY43" si="17">AX42/AX$48</f>
        <v>0</v>
      </c>
      <c r="AY43" s="42">
        <f t="shared" si="17"/>
        <v>0</v>
      </c>
    </row>
    <row r="44" spans="1:51" x14ac:dyDescent="0.2">
      <c r="A44" s="37">
        <v>15</v>
      </c>
      <c r="B44" s="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</row>
    <row r="45" spans="1:51" x14ac:dyDescent="0.2">
      <c r="A45" s="37">
        <v>16</v>
      </c>
      <c r="B45" s="2" t="s">
        <v>32</v>
      </c>
      <c r="C45" s="43">
        <f>C33+C36+C39+C42</f>
        <v>3595280</v>
      </c>
      <c r="D45" s="43">
        <f t="shared" ref="D45:AY45" si="18">D33+D36+D39+D42</f>
        <v>115000</v>
      </c>
      <c r="E45" s="43">
        <f t="shared" si="18"/>
        <v>78540</v>
      </c>
      <c r="F45" s="43">
        <f t="shared" si="18"/>
        <v>37635</v>
      </c>
      <c r="G45" s="43">
        <f t="shared" si="18"/>
        <v>101800</v>
      </c>
      <c r="H45" s="43">
        <f t="shared" si="18"/>
        <v>700</v>
      </c>
      <c r="I45" s="43">
        <f t="shared" si="18"/>
        <v>1236000</v>
      </c>
      <c r="J45" s="43">
        <f t="shared" si="18"/>
        <v>738600</v>
      </c>
      <c r="K45" s="43">
        <f t="shared" si="18"/>
        <v>2645000</v>
      </c>
      <c r="L45" s="43">
        <f t="shared" si="18"/>
        <v>566865</v>
      </c>
      <c r="M45" s="43">
        <f t="shared" si="18"/>
        <v>2568</v>
      </c>
      <c r="N45" s="43">
        <f t="shared" si="18"/>
        <v>1090000</v>
      </c>
      <c r="O45" s="43">
        <f t="shared" si="18"/>
        <v>392260</v>
      </c>
      <c r="P45" s="43">
        <f t="shared" si="18"/>
        <v>20247</v>
      </c>
      <c r="Q45" s="43">
        <f t="shared" si="18"/>
        <v>2724000</v>
      </c>
      <c r="R45" s="43">
        <f t="shared" si="18"/>
        <v>96952.5</v>
      </c>
      <c r="S45" s="43">
        <f t="shared" si="18"/>
        <v>4182144</v>
      </c>
      <c r="T45" s="43">
        <f t="shared" si="18"/>
        <v>1920000</v>
      </c>
      <c r="U45" s="43">
        <f t="shared" si="18"/>
        <v>1269375</v>
      </c>
      <c r="V45" s="43">
        <f t="shared" si="18"/>
        <v>148640</v>
      </c>
      <c r="W45" s="43">
        <f t="shared" si="18"/>
        <v>6254400</v>
      </c>
      <c r="X45" s="43">
        <f t="shared" si="18"/>
        <v>4500</v>
      </c>
      <c r="Y45" s="43">
        <f t="shared" si="18"/>
        <v>6698751</v>
      </c>
      <c r="Z45" s="43">
        <f t="shared" si="18"/>
        <v>52500</v>
      </c>
      <c r="AA45" s="43">
        <f t="shared" si="18"/>
        <v>1320</v>
      </c>
      <c r="AB45" s="43">
        <f t="shared" si="18"/>
        <v>316500</v>
      </c>
      <c r="AC45" s="43">
        <f t="shared" si="18"/>
        <v>370</v>
      </c>
      <c r="AD45" s="43">
        <f t="shared" si="18"/>
        <v>662</v>
      </c>
      <c r="AE45" s="43">
        <f t="shared" si="18"/>
        <v>49767</v>
      </c>
      <c r="AF45" s="43">
        <f t="shared" si="18"/>
        <v>8952000</v>
      </c>
      <c r="AG45" s="43">
        <f t="shared" si="18"/>
        <v>2060</v>
      </c>
      <c r="AH45" s="43">
        <f t="shared" si="18"/>
        <v>5100</v>
      </c>
      <c r="AI45" s="43">
        <f t="shared" si="18"/>
        <v>964000</v>
      </c>
      <c r="AJ45" s="43">
        <f t="shared" si="18"/>
        <v>312000</v>
      </c>
      <c r="AK45" s="43">
        <f t="shared" si="18"/>
        <v>1148800</v>
      </c>
      <c r="AL45" s="43">
        <f t="shared" si="18"/>
        <v>372000</v>
      </c>
      <c r="AM45" s="43">
        <f t="shared" si="18"/>
        <v>24</v>
      </c>
      <c r="AN45" s="43">
        <f t="shared" si="18"/>
        <v>45</v>
      </c>
      <c r="AO45" s="43">
        <f t="shared" si="18"/>
        <v>227</v>
      </c>
      <c r="AP45" s="43">
        <f t="shared" si="18"/>
        <v>37</v>
      </c>
      <c r="AQ45" s="43">
        <f t="shared" si="18"/>
        <v>35</v>
      </c>
      <c r="AR45" s="43">
        <f t="shared" si="18"/>
        <v>14</v>
      </c>
      <c r="AS45" s="43">
        <f t="shared" si="18"/>
        <v>145000</v>
      </c>
      <c r="AT45" s="43">
        <f t="shared" si="18"/>
        <v>549067.5</v>
      </c>
      <c r="AU45" s="43">
        <f t="shared" si="18"/>
        <v>21140</v>
      </c>
      <c r="AV45" s="43">
        <f t="shared" si="18"/>
        <v>4709200</v>
      </c>
      <c r="AW45" s="43">
        <f t="shared" si="18"/>
        <v>77900</v>
      </c>
      <c r="AX45" s="43">
        <f t="shared" si="18"/>
        <v>5400</v>
      </c>
      <c r="AY45" s="43">
        <f t="shared" si="18"/>
        <v>522</v>
      </c>
    </row>
    <row r="46" spans="1:51" x14ac:dyDescent="0.2">
      <c r="A46" s="37">
        <v>17</v>
      </c>
      <c r="B46" s="2" t="s">
        <v>33</v>
      </c>
      <c r="C46" s="42">
        <f>C45/C48</f>
        <v>1.9973777777777777</v>
      </c>
      <c r="D46" s="42">
        <f t="shared" ref="D46:AY46" si="19">D45/D48</f>
        <v>0.92</v>
      </c>
      <c r="E46" s="42">
        <f t="shared" si="19"/>
        <v>7.14</v>
      </c>
      <c r="F46" s="42">
        <f t="shared" si="19"/>
        <v>3.9203125000000001</v>
      </c>
      <c r="G46" s="42">
        <f t="shared" si="19"/>
        <v>1.018</v>
      </c>
      <c r="H46" s="42">
        <f t="shared" si="19"/>
        <v>0.15909090909090909</v>
      </c>
      <c r="I46" s="42">
        <f t="shared" si="19"/>
        <v>0.61799999999999999</v>
      </c>
      <c r="J46" s="42">
        <f t="shared" si="19"/>
        <v>2.4620000000000002</v>
      </c>
      <c r="K46" s="42">
        <f t="shared" si="19"/>
        <v>2.645</v>
      </c>
      <c r="L46" s="42">
        <f t="shared" si="19"/>
        <v>5.9669999999999996</v>
      </c>
      <c r="M46" s="42">
        <f t="shared" si="19"/>
        <v>1.284</v>
      </c>
      <c r="N46" s="42">
        <f t="shared" si="19"/>
        <v>1.8166666666666667</v>
      </c>
      <c r="O46" s="42">
        <f t="shared" si="19"/>
        <v>0.39226</v>
      </c>
      <c r="P46" s="42">
        <f t="shared" si="19"/>
        <v>0.50617500000000004</v>
      </c>
      <c r="Q46" s="42">
        <f t="shared" si="19"/>
        <v>2.27</v>
      </c>
      <c r="R46" s="42">
        <f t="shared" si="19"/>
        <v>0.40396874999999999</v>
      </c>
      <c r="S46" s="42">
        <f t="shared" si="19"/>
        <v>4.1821440000000001</v>
      </c>
      <c r="T46" s="42">
        <f t="shared" si="19"/>
        <v>1.3333333333333333</v>
      </c>
      <c r="U46" s="42">
        <f t="shared" si="19"/>
        <v>6.3468749999999998</v>
      </c>
      <c r="V46" s="42">
        <f t="shared" si="19"/>
        <v>2.8312380952380951</v>
      </c>
      <c r="W46" s="42">
        <f t="shared" si="19"/>
        <v>2.6059999999999999</v>
      </c>
      <c r="X46" s="42">
        <f t="shared" si="19"/>
        <v>3</v>
      </c>
      <c r="Y46" s="42">
        <f t="shared" si="19"/>
        <v>3.7215283333333335</v>
      </c>
      <c r="Z46" s="42">
        <f t="shared" si="19"/>
        <v>0.58333333333333337</v>
      </c>
      <c r="AA46" s="42">
        <f t="shared" si="19"/>
        <v>6.8750000000000006E-2</v>
      </c>
      <c r="AB46" s="42">
        <f t="shared" si="19"/>
        <v>0.98906249999999996</v>
      </c>
      <c r="AC46" s="42">
        <f t="shared" si="19"/>
        <v>4.1111111111111114E-3</v>
      </c>
      <c r="AD46" s="42">
        <f t="shared" si="19"/>
        <v>7.9951690821256041E-2</v>
      </c>
      <c r="AE46" s="42">
        <f t="shared" si="19"/>
        <v>9.9534000000000002</v>
      </c>
      <c r="AF46" s="42">
        <f t="shared" si="19"/>
        <v>3.73</v>
      </c>
      <c r="AG46" s="42">
        <f t="shared" si="19"/>
        <v>0.85833333333333328</v>
      </c>
      <c r="AH46" s="42">
        <f t="shared" si="19"/>
        <v>2.5499999999999998</v>
      </c>
      <c r="AI46" s="42">
        <f t="shared" si="19"/>
        <v>0.61206349206349209</v>
      </c>
      <c r="AJ46" s="42">
        <f t="shared" si="19"/>
        <v>0.78</v>
      </c>
      <c r="AK46" s="42">
        <f t="shared" si="19"/>
        <v>2.9838961038961038</v>
      </c>
      <c r="AL46" s="42">
        <f t="shared" si="19"/>
        <v>0.74399999999999999</v>
      </c>
      <c r="AM46" s="42">
        <f t="shared" si="19"/>
        <v>2.4</v>
      </c>
      <c r="AN46" s="42">
        <f t="shared" si="19"/>
        <v>4.5</v>
      </c>
      <c r="AO46" s="42">
        <f t="shared" si="19"/>
        <v>2.27</v>
      </c>
      <c r="AP46" s="42">
        <f t="shared" si="19"/>
        <v>23.125</v>
      </c>
      <c r="AQ46" s="42">
        <f t="shared" si="19"/>
        <v>3.3653846153846154</v>
      </c>
      <c r="AR46" s="42">
        <f t="shared" si="19"/>
        <v>1.75</v>
      </c>
      <c r="AS46" s="42">
        <f t="shared" si="19"/>
        <v>0.36249999999999999</v>
      </c>
      <c r="AT46" s="42">
        <f t="shared" si="19"/>
        <v>0.3327681818181818</v>
      </c>
      <c r="AU46" s="42">
        <f t="shared" si="19"/>
        <v>1.0569999999999999</v>
      </c>
      <c r="AV46" s="42">
        <f t="shared" si="19"/>
        <v>1.5697333333333334</v>
      </c>
      <c r="AW46" s="42">
        <f t="shared" si="19"/>
        <v>2.2257142857142857E-2</v>
      </c>
      <c r="AX46" s="42">
        <f t="shared" si="19"/>
        <v>5.4000000000000003E-3</v>
      </c>
      <c r="AY46" s="42">
        <f t="shared" si="19"/>
        <v>1.3050000000000001E-2</v>
      </c>
    </row>
    <row r="47" spans="1:51" x14ac:dyDescent="0.2">
      <c r="A47" s="37">
        <v>18</v>
      </c>
      <c r="B47" s="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1:51" x14ac:dyDescent="0.2">
      <c r="A48" s="37">
        <v>19</v>
      </c>
      <c r="B48" s="2" t="s">
        <v>7</v>
      </c>
      <c r="C48" s="43">
        <f>C24/C25</f>
        <v>1800000</v>
      </c>
      <c r="D48" s="43">
        <f t="shared" ref="D48:AY48" si="20">D24/D25</f>
        <v>125000</v>
      </c>
      <c r="E48" s="43">
        <f t="shared" si="20"/>
        <v>11000</v>
      </c>
      <c r="F48" s="43">
        <f t="shared" si="20"/>
        <v>9600</v>
      </c>
      <c r="G48" s="43">
        <f t="shared" si="20"/>
        <v>100000</v>
      </c>
      <c r="H48" s="43">
        <f t="shared" si="20"/>
        <v>4400</v>
      </c>
      <c r="I48" s="43">
        <f t="shared" si="20"/>
        <v>2000000</v>
      </c>
      <c r="J48" s="43">
        <f t="shared" si="20"/>
        <v>300000</v>
      </c>
      <c r="K48" s="43">
        <f t="shared" si="20"/>
        <v>1000000</v>
      </c>
      <c r="L48" s="43">
        <f t="shared" si="20"/>
        <v>95000</v>
      </c>
      <c r="M48" s="43">
        <f t="shared" si="20"/>
        <v>2000</v>
      </c>
      <c r="N48" s="43">
        <f t="shared" si="20"/>
        <v>600000</v>
      </c>
      <c r="O48" s="43">
        <f t="shared" si="20"/>
        <v>1000000</v>
      </c>
      <c r="P48" s="43">
        <f t="shared" si="20"/>
        <v>40000</v>
      </c>
      <c r="Q48" s="43">
        <f t="shared" si="20"/>
        <v>1200000</v>
      </c>
      <c r="R48" s="43">
        <f t="shared" si="20"/>
        <v>240000</v>
      </c>
      <c r="S48" s="43">
        <f t="shared" si="20"/>
        <v>1000000</v>
      </c>
      <c r="T48" s="43">
        <f t="shared" si="20"/>
        <v>1440000</v>
      </c>
      <c r="U48" s="43">
        <f t="shared" si="20"/>
        <v>200000</v>
      </c>
      <c r="V48" s="43">
        <f t="shared" si="20"/>
        <v>52500</v>
      </c>
      <c r="W48" s="43">
        <f t="shared" si="20"/>
        <v>2400000</v>
      </c>
      <c r="X48" s="43">
        <f t="shared" si="20"/>
        <v>1500</v>
      </c>
      <c r="Y48" s="43">
        <f t="shared" si="20"/>
        <v>1800000</v>
      </c>
      <c r="Z48" s="43">
        <f t="shared" si="20"/>
        <v>90000</v>
      </c>
      <c r="AA48" s="43">
        <f t="shared" si="20"/>
        <v>19200</v>
      </c>
      <c r="AB48" s="43">
        <f t="shared" si="20"/>
        <v>320000</v>
      </c>
      <c r="AC48" s="43">
        <f t="shared" si="20"/>
        <v>90000</v>
      </c>
      <c r="AD48" s="43">
        <f t="shared" si="20"/>
        <v>8280</v>
      </c>
      <c r="AE48" s="43">
        <f t="shared" si="20"/>
        <v>5000</v>
      </c>
      <c r="AF48" s="43">
        <f t="shared" si="20"/>
        <v>2400000</v>
      </c>
      <c r="AG48" s="43">
        <f t="shared" si="20"/>
        <v>2400</v>
      </c>
      <c r="AH48" s="43">
        <f t="shared" si="20"/>
        <v>2000</v>
      </c>
      <c r="AI48" s="43">
        <f t="shared" si="20"/>
        <v>1575000</v>
      </c>
      <c r="AJ48" s="43">
        <f t="shared" si="20"/>
        <v>400000</v>
      </c>
      <c r="AK48" s="43">
        <f t="shared" si="20"/>
        <v>385000</v>
      </c>
      <c r="AL48" s="43">
        <f t="shared" si="20"/>
        <v>500000</v>
      </c>
      <c r="AM48" s="43">
        <f t="shared" si="20"/>
        <v>10</v>
      </c>
      <c r="AN48" s="43">
        <f t="shared" si="20"/>
        <v>10</v>
      </c>
      <c r="AO48" s="43">
        <f t="shared" si="20"/>
        <v>100</v>
      </c>
      <c r="AP48" s="43">
        <f t="shared" si="20"/>
        <v>1.6</v>
      </c>
      <c r="AQ48" s="43">
        <f t="shared" si="20"/>
        <v>10.4</v>
      </c>
      <c r="AR48" s="43">
        <f t="shared" si="20"/>
        <v>8</v>
      </c>
      <c r="AS48" s="43">
        <f t="shared" si="20"/>
        <v>400000</v>
      </c>
      <c r="AT48" s="43">
        <f t="shared" si="20"/>
        <v>1650000</v>
      </c>
      <c r="AU48" s="43">
        <f t="shared" si="20"/>
        <v>20000</v>
      </c>
      <c r="AV48" s="43">
        <f t="shared" si="20"/>
        <v>3000000</v>
      </c>
      <c r="AW48" s="43">
        <f t="shared" si="20"/>
        <v>3500000</v>
      </c>
      <c r="AX48" s="43">
        <f t="shared" si="20"/>
        <v>1000000</v>
      </c>
      <c r="AY48" s="43">
        <f t="shared" si="20"/>
        <v>40000</v>
      </c>
    </row>
    <row r="49" spans="1:51" x14ac:dyDescent="0.2">
      <c r="A49" s="37">
        <v>20</v>
      </c>
      <c r="B49" s="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1:51" x14ac:dyDescent="0.2">
      <c r="A50" s="37">
        <v>21</v>
      </c>
      <c r="B50" s="2" t="s">
        <v>13</v>
      </c>
      <c r="C50" s="42">
        <f>IFERROR(C27/C48,"N/A")</f>
        <v>5.5555555555555552E-2</v>
      </c>
      <c r="D50" s="42">
        <f t="shared" ref="D50:AD50" si="21">IFERROR(D27/D48,"N/A")</f>
        <v>6.4000000000000001E-2</v>
      </c>
      <c r="E50" s="42">
        <f t="shared" si="21"/>
        <v>5.6818181818181816E-2</v>
      </c>
      <c r="F50" s="42">
        <f t="shared" si="21"/>
        <v>0.20833333333333334</v>
      </c>
      <c r="G50" s="42" t="str">
        <f t="shared" si="21"/>
        <v>N/A</v>
      </c>
      <c r="H50" s="42">
        <f t="shared" si="21"/>
        <v>2.0454545454545456E-3</v>
      </c>
      <c r="I50" s="42">
        <f t="shared" si="21"/>
        <v>2.4E-2</v>
      </c>
      <c r="J50" s="42" t="str">
        <f t="shared" si="21"/>
        <v>N/A</v>
      </c>
      <c r="K50" s="42">
        <f t="shared" si="21"/>
        <v>0.05</v>
      </c>
      <c r="L50" s="42">
        <f t="shared" si="21"/>
        <v>0.36</v>
      </c>
      <c r="M50" s="42">
        <f t="shared" si="21"/>
        <v>4.4999999999999997E-3</v>
      </c>
      <c r="N50" s="42">
        <f t="shared" si="21"/>
        <v>4.3749999999999997E-2</v>
      </c>
      <c r="O50" s="42">
        <f t="shared" si="21"/>
        <v>2.4E-2</v>
      </c>
      <c r="P50" s="42">
        <f t="shared" si="21"/>
        <v>2.5000000000000001E-4</v>
      </c>
      <c r="Q50" s="42">
        <f t="shared" si="21"/>
        <v>0.03</v>
      </c>
      <c r="R50" s="42">
        <f t="shared" si="21"/>
        <v>2.5000000000000001E-2</v>
      </c>
      <c r="S50" s="42">
        <f t="shared" si="21"/>
        <v>2.1000000000000001E-2</v>
      </c>
      <c r="T50" s="42">
        <f t="shared" si="21"/>
        <v>1.1111111111111112E-2</v>
      </c>
      <c r="U50" s="42">
        <f t="shared" si="21"/>
        <v>1.2500000000000001E-2</v>
      </c>
      <c r="V50" s="42">
        <f t="shared" si="21"/>
        <v>2.8571428571428571E-2</v>
      </c>
      <c r="W50" s="42">
        <f t="shared" si="21"/>
        <v>1.6666666666666666E-2</v>
      </c>
      <c r="X50" s="42">
        <f t="shared" si="21"/>
        <v>3.3333333333333333E-2</v>
      </c>
      <c r="Y50" s="42">
        <f t="shared" si="21"/>
        <v>3.3333333333333333E-2</v>
      </c>
      <c r="Z50" s="42">
        <f t="shared" si="21"/>
        <v>6.6666666666666671E-3</v>
      </c>
      <c r="AA50" s="42">
        <f t="shared" si="21"/>
        <v>7.8125E-3</v>
      </c>
      <c r="AB50" s="42">
        <f t="shared" si="21"/>
        <v>0.05</v>
      </c>
      <c r="AC50" s="42">
        <f t="shared" si="21"/>
        <v>1.6666666666666668E-3</v>
      </c>
      <c r="AD50" s="42">
        <f t="shared" si="21"/>
        <v>2.4154589371980676E-4</v>
      </c>
      <c r="AE50" s="42">
        <f>IFERROR(AE27/AE48,"N/A")</f>
        <v>5.0000000000000001E-3</v>
      </c>
      <c r="AF50" s="42">
        <f t="shared" ref="AF50:AY50" si="22">IFERROR(AF27/AF48,"N/A")</f>
        <v>1.6666666666666666E-2</v>
      </c>
      <c r="AG50" s="42">
        <f t="shared" si="22"/>
        <v>1.2500000000000001E-2</v>
      </c>
      <c r="AH50" s="42">
        <f t="shared" si="22"/>
        <v>0.05</v>
      </c>
      <c r="AI50" s="42">
        <f t="shared" si="22"/>
        <v>2.859047619047619E-2</v>
      </c>
      <c r="AJ50" s="42" t="str">
        <f t="shared" si="22"/>
        <v>N/A</v>
      </c>
      <c r="AK50" s="42">
        <f t="shared" si="22"/>
        <v>2.5974025974025976E-2</v>
      </c>
      <c r="AL50" s="42">
        <f t="shared" si="22"/>
        <v>5.9999999999999995E-4</v>
      </c>
      <c r="AM50" s="42" t="str">
        <f t="shared" si="22"/>
        <v>N/A</v>
      </c>
      <c r="AN50" s="42" t="str">
        <f t="shared" si="22"/>
        <v>N/A</v>
      </c>
      <c r="AO50" s="42" t="str">
        <f t="shared" si="22"/>
        <v>N/A</v>
      </c>
      <c r="AP50" s="42" t="str">
        <f t="shared" si="22"/>
        <v>N/A</v>
      </c>
      <c r="AQ50" s="42" t="str">
        <f t="shared" si="22"/>
        <v>N/A</v>
      </c>
      <c r="AR50" s="42" t="str">
        <f t="shared" si="22"/>
        <v>N/A</v>
      </c>
      <c r="AS50" s="42">
        <f t="shared" si="22"/>
        <v>1.2500000000000001E-2</v>
      </c>
      <c r="AT50" s="42">
        <f t="shared" si="22"/>
        <v>3.0303030303030303E-4</v>
      </c>
      <c r="AU50" s="42">
        <f t="shared" si="22"/>
        <v>0.01</v>
      </c>
      <c r="AV50" s="42">
        <f t="shared" si="22"/>
        <v>0.16666666666666666</v>
      </c>
      <c r="AW50" s="42">
        <f t="shared" si="22"/>
        <v>2.8571428571428571E-5</v>
      </c>
      <c r="AX50" s="42">
        <f t="shared" si="22"/>
        <v>1E-3</v>
      </c>
      <c r="AY50" s="42">
        <f t="shared" si="22"/>
        <v>0.01</v>
      </c>
    </row>
    <row r="51" spans="1:51" x14ac:dyDescent="0.2">
      <c r="A51" s="37">
        <v>22</v>
      </c>
      <c r="B51" s="2" t="s">
        <v>15</v>
      </c>
      <c r="C51" s="42">
        <f>IFERROR(C28/C48,"N/A")</f>
        <v>5.5555555555555556E-4</v>
      </c>
      <c r="D51" s="42">
        <f t="shared" ref="D51:AD51" si="23">IFERROR(D28/D48,"N/A")</f>
        <v>6.4000000000000001E-2</v>
      </c>
      <c r="E51" s="42">
        <f t="shared" si="23"/>
        <v>5.6818181818181816E-2</v>
      </c>
      <c r="F51" s="42">
        <f t="shared" si="23"/>
        <v>4.1666666666666666E-3</v>
      </c>
      <c r="G51" s="42">
        <f t="shared" si="23"/>
        <v>0.02</v>
      </c>
      <c r="H51" s="42">
        <f t="shared" si="23"/>
        <v>2.0454545454545456E-3</v>
      </c>
      <c r="I51" s="42">
        <f t="shared" si="23"/>
        <v>2.4E-2</v>
      </c>
      <c r="J51" s="42">
        <f t="shared" si="23"/>
        <v>0.02</v>
      </c>
      <c r="K51" s="42">
        <f t="shared" si="23"/>
        <v>0.01</v>
      </c>
      <c r="L51" s="42">
        <f t="shared" si="23"/>
        <v>0.36</v>
      </c>
      <c r="M51" s="42">
        <f t="shared" si="23"/>
        <v>4.4999999999999999E-4</v>
      </c>
      <c r="N51" s="42">
        <f t="shared" si="23"/>
        <v>2.3333333333333334E-2</v>
      </c>
      <c r="O51" s="42">
        <f t="shared" si="23"/>
        <v>8.0999999999999996E-3</v>
      </c>
      <c r="P51" s="42">
        <f t="shared" si="23"/>
        <v>2.5000000000000001E-4</v>
      </c>
      <c r="Q51" s="42">
        <f t="shared" si="23"/>
        <v>0.01</v>
      </c>
      <c r="R51" s="42">
        <f t="shared" si="23"/>
        <v>2.5000000000000001E-2</v>
      </c>
      <c r="S51" s="42">
        <f t="shared" si="23"/>
        <v>2.1000000000000001E-2</v>
      </c>
      <c r="T51" s="42">
        <f t="shared" si="23"/>
        <v>1.1111111111111112E-2</v>
      </c>
      <c r="U51" s="42">
        <f t="shared" si="23"/>
        <v>1.2500000000000001E-2</v>
      </c>
      <c r="V51" s="42">
        <f t="shared" si="23"/>
        <v>2.8571428571428571E-2</v>
      </c>
      <c r="W51" s="42">
        <f t="shared" si="23"/>
        <v>1.6666666666666666E-2</v>
      </c>
      <c r="X51" s="42">
        <f t="shared" si="23"/>
        <v>3.3333333333333333E-2</v>
      </c>
      <c r="Y51" s="42">
        <f t="shared" si="23"/>
        <v>3.3333333333333333E-2</v>
      </c>
      <c r="Z51" s="42">
        <f t="shared" si="23"/>
        <v>6.6666666666666671E-3</v>
      </c>
      <c r="AA51" s="42">
        <f t="shared" si="23"/>
        <v>7.8125000000000004E-4</v>
      </c>
      <c r="AB51" s="42">
        <f t="shared" si="23"/>
        <v>1.2500000000000001E-2</v>
      </c>
      <c r="AC51" s="42">
        <f t="shared" si="23"/>
        <v>2.7777777777777779E-5</v>
      </c>
      <c r="AD51" s="42">
        <f t="shared" si="23"/>
        <v>1.2077294685990338E-4</v>
      </c>
      <c r="AE51" s="42">
        <f>IFERROR(AE28/AE48,"N/A")</f>
        <v>5.0000000000000001E-3</v>
      </c>
      <c r="AF51" s="42">
        <f t="shared" ref="AF51:AY51" si="24">IFERROR(AF28/AF48,"N/A")</f>
        <v>1.6666666666666666E-2</v>
      </c>
      <c r="AG51" s="42">
        <f t="shared" si="24"/>
        <v>1.2500000000000001E-2</v>
      </c>
      <c r="AH51" s="42">
        <f t="shared" si="24"/>
        <v>2.5000000000000001E-2</v>
      </c>
      <c r="AI51" s="42">
        <f t="shared" si="24"/>
        <v>9.5301587301587307E-3</v>
      </c>
      <c r="AJ51" s="42">
        <f t="shared" si="24"/>
        <v>2.5000000000000001E-2</v>
      </c>
      <c r="AK51" s="42">
        <f t="shared" si="24"/>
        <v>2.5974025974025976E-2</v>
      </c>
      <c r="AL51" s="42">
        <f t="shared" si="24"/>
        <v>6.0000000000000002E-5</v>
      </c>
      <c r="AM51" s="42">
        <f t="shared" si="24"/>
        <v>0.1</v>
      </c>
      <c r="AN51" s="42">
        <f t="shared" si="24"/>
        <v>0.1</v>
      </c>
      <c r="AO51" s="42">
        <f t="shared" si="24"/>
        <v>0.1</v>
      </c>
      <c r="AP51" s="42">
        <f t="shared" si="24"/>
        <v>0.625</v>
      </c>
      <c r="AQ51" s="42">
        <f t="shared" si="24"/>
        <v>9.6153846153846145E-2</v>
      </c>
      <c r="AR51" s="42">
        <f t="shared" si="24"/>
        <v>0.125</v>
      </c>
      <c r="AS51" s="42">
        <f t="shared" si="24"/>
        <v>2.5000000000000001E-4</v>
      </c>
      <c r="AT51" s="42">
        <f t="shared" si="24"/>
        <v>1.5151515151515151E-5</v>
      </c>
      <c r="AU51" s="42">
        <f t="shared" si="24"/>
        <v>5.0000000000000001E-3</v>
      </c>
      <c r="AV51" s="42">
        <f t="shared" si="24"/>
        <v>8.3333333333333332E-3</v>
      </c>
      <c r="AW51" s="42">
        <f t="shared" si="24"/>
        <v>1.4285714285714286E-6</v>
      </c>
      <c r="AX51" s="42">
        <f t="shared" si="24"/>
        <v>5.0000000000000002E-5</v>
      </c>
      <c r="AY51" s="42">
        <f t="shared" si="24"/>
        <v>2.5000000000000001E-4</v>
      </c>
    </row>
    <row r="52" spans="1:51" x14ac:dyDescent="0.2">
      <c r="A52" s="37">
        <v>23</v>
      </c>
      <c r="B52" s="2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51" x14ac:dyDescent="0.2">
      <c r="A53" s="37">
        <v>24</v>
      </c>
      <c r="B53" s="2" t="s">
        <v>43</v>
      </c>
      <c r="C53" s="43">
        <f>IFERROR(C31/C50,0)</f>
        <v>102.87280000000001</v>
      </c>
      <c r="D53" s="43">
        <f>IFERROR(D31/D50,0)</f>
        <v>250</v>
      </c>
      <c r="E53" s="43">
        <f>IFERROR(E31/E50,0)</f>
        <v>160.00000000000003</v>
      </c>
      <c r="F53" s="43">
        <f>IFERROR(F31/F50,0)</f>
        <v>6.2499999999999991</v>
      </c>
      <c r="G53" s="43">
        <f t="shared" ref="G53:T53" si="25">IFERROR(G31/G50,0)</f>
        <v>0</v>
      </c>
      <c r="H53" s="43">
        <f t="shared" si="25"/>
        <v>111.1111111111111</v>
      </c>
      <c r="I53" s="43">
        <f t="shared" si="25"/>
        <v>125</v>
      </c>
      <c r="J53" s="43">
        <f t="shared" si="25"/>
        <v>0</v>
      </c>
      <c r="K53" s="43">
        <f t="shared" si="25"/>
        <v>30</v>
      </c>
      <c r="L53" s="43">
        <f t="shared" si="25"/>
        <v>44.444444444444443</v>
      </c>
      <c r="M53" s="43">
        <f t="shared" si="25"/>
        <v>1111.1111111111111</v>
      </c>
      <c r="N53" s="43">
        <f t="shared" si="25"/>
        <v>38.095238095238102</v>
      </c>
      <c r="O53" s="43">
        <f t="shared" si="25"/>
        <v>52.083333333333336</v>
      </c>
      <c r="P53" s="43">
        <f t="shared" si="25"/>
        <v>4000</v>
      </c>
      <c r="Q53" s="43">
        <f t="shared" si="25"/>
        <v>50</v>
      </c>
      <c r="R53" s="43">
        <f t="shared" si="25"/>
        <v>16.666666666666668</v>
      </c>
      <c r="S53" s="43">
        <f t="shared" si="25"/>
        <v>285.71428571428572</v>
      </c>
      <c r="T53" s="43">
        <f t="shared" si="25"/>
        <v>312.5</v>
      </c>
      <c r="U53" s="43">
        <f t="shared" ref="U53:AC53" si="26">IFERROR(U31/U50,0)</f>
        <v>400</v>
      </c>
      <c r="V53" s="43">
        <f t="shared" si="26"/>
        <v>33.333333333333336</v>
      </c>
      <c r="W53" s="43">
        <f t="shared" si="26"/>
        <v>315.00124999999997</v>
      </c>
      <c r="X53" s="43">
        <f t="shared" si="26"/>
        <v>40</v>
      </c>
      <c r="Y53" s="43">
        <f t="shared" si="26"/>
        <v>50</v>
      </c>
      <c r="Z53" s="43">
        <f t="shared" si="26"/>
        <v>49.999999999999993</v>
      </c>
      <c r="AA53" s="43">
        <f t="shared" si="26"/>
        <v>80</v>
      </c>
      <c r="AB53" s="43">
        <f t="shared" si="26"/>
        <v>87.5</v>
      </c>
      <c r="AC53" s="43">
        <f t="shared" si="26"/>
        <v>33.333333333333329</v>
      </c>
      <c r="AD53" s="43">
        <f>IFERROR(AD31/AD50,0)</f>
        <v>20000</v>
      </c>
      <c r="AE53" s="43">
        <f>IFERROR(AE31/AE50,0)</f>
        <v>3203.7999999999997</v>
      </c>
      <c r="AF53" s="43">
        <f t="shared" ref="AF53:AY53" si="27">IFERROR(AF31/AF50,0)</f>
        <v>1050</v>
      </c>
      <c r="AG53" s="43">
        <f t="shared" si="27"/>
        <v>150</v>
      </c>
      <c r="AH53" s="43">
        <f t="shared" si="27"/>
        <v>150</v>
      </c>
      <c r="AI53" s="43">
        <f t="shared" si="27"/>
        <v>44.414834554741283</v>
      </c>
      <c r="AJ53" s="43">
        <f t="shared" si="27"/>
        <v>0</v>
      </c>
      <c r="AK53" s="43">
        <f t="shared" si="27"/>
        <v>9.9999999999999982</v>
      </c>
      <c r="AL53" s="43">
        <f t="shared" si="27"/>
        <v>666.66666666666674</v>
      </c>
      <c r="AM53" s="43">
        <f t="shared" si="27"/>
        <v>0</v>
      </c>
      <c r="AN53" s="43">
        <f t="shared" si="27"/>
        <v>0</v>
      </c>
      <c r="AO53" s="43">
        <f t="shared" si="27"/>
        <v>0</v>
      </c>
      <c r="AP53" s="43">
        <f t="shared" si="27"/>
        <v>0</v>
      </c>
      <c r="AQ53" s="43">
        <f t="shared" si="27"/>
        <v>0</v>
      </c>
      <c r="AR53" s="43">
        <f t="shared" si="27"/>
        <v>0</v>
      </c>
      <c r="AS53" s="43">
        <f t="shared" si="27"/>
        <v>2.9999999999999996</v>
      </c>
      <c r="AT53" s="43">
        <f t="shared" si="27"/>
        <v>160</v>
      </c>
      <c r="AU53" s="43">
        <f t="shared" si="27"/>
        <v>75</v>
      </c>
      <c r="AV53" s="43">
        <f t="shared" si="27"/>
        <v>32</v>
      </c>
      <c r="AW53" s="43">
        <f t="shared" si="27"/>
        <v>3846.5</v>
      </c>
      <c r="AX53" s="43">
        <f t="shared" si="27"/>
        <v>254.5</v>
      </c>
      <c r="AY53" s="43">
        <f t="shared" si="27"/>
        <v>2</v>
      </c>
    </row>
    <row r="54" spans="1:51" x14ac:dyDescent="0.2">
      <c r="A54" s="37">
        <v>25</v>
      </c>
      <c r="B54" s="2" t="s">
        <v>16</v>
      </c>
      <c r="C54" s="43">
        <f>IFERROR(C31/C51,0)</f>
        <v>10287.280000000001</v>
      </c>
      <c r="D54" s="43">
        <f>IFERROR(D31/D51,0)</f>
        <v>250</v>
      </c>
      <c r="E54" s="43">
        <f>IFERROR(E31/E51,0)</f>
        <v>160.00000000000003</v>
      </c>
      <c r="F54" s="43">
        <f>IFERROR(F31/F51,0)</f>
        <v>312.5</v>
      </c>
      <c r="G54" s="43">
        <f t="shared" ref="G54:T54" si="28">IFERROR(G31/G51,0)</f>
        <v>1000</v>
      </c>
      <c r="H54" s="43">
        <f t="shared" si="28"/>
        <v>111.1111111111111</v>
      </c>
      <c r="I54" s="43">
        <f t="shared" si="28"/>
        <v>125</v>
      </c>
      <c r="J54" s="43">
        <f t="shared" si="28"/>
        <v>166.66666666666666</v>
      </c>
      <c r="K54" s="43">
        <f t="shared" si="28"/>
        <v>150</v>
      </c>
      <c r="L54" s="43">
        <f t="shared" si="28"/>
        <v>44.444444444444443</v>
      </c>
      <c r="M54" s="43">
        <f t="shared" si="28"/>
        <v>11111.111111111111</v>
      </c>
      <c r="N54" s="43">
        <f t="shared" si="28"/>
        <v>71.428571428571431</v>
      </c>
      <c r="O54" s="43">
        <f t="shared" si="28"/>
        <v>154.32098765432099</v>
      </c>
      <c r="P54" s="43">
        <f t="shared" si="28"/>
        <v>4000</v>
      </c>
      <c r="Q54" s="43">
        <f t="shared" si="28"/>
        <v>150</v>
      </c>
      <c r="R54" s="43">
        <f t="shared" si="28"/>
        <v>16.666666666666668</v>
      </c>
      <c r="S54" s="43">
        <f t="shared" si="28"/>
        <v>285.71428571428572</v>
      </c>
      <c r="T54" s="43">
        <f t="shared" si="28"/>
        <v>312.5</v>
      </c>
      <c r="U54" s="43">
        <f>IFERROR(U31/U51,0)</f>
        <v>400</v>
      </c>
      <c r="V54" s="43">
        <f t="shared" ref="V54:AC54" si="29">IFERROR(V31/V51,0)</f>
        <v>33.333333333333336</v>
      </c>
      <c r="W54" s="43">
        <f t="shared" si="29"/>
        <v>315.00124999999997</v>
      </c>
      <c r="X54" s="43">
        <f t="shared" si="29"/>
        <v>40</v>
      </c>
      <c r="Y54" s="43">
        <f t="shared" si="29"/>
        <v>50</v>
      </c>
      <c r="Z54" s="43">
        <f t="shared" si="29"/>
        <v>49.999999999999993</v>
      </c>
      <c r="AA54" s="43">
        <f t="shared" si="29"/>
        <v>800</v>
      </c>
      <c r="AB54" s="43">
        <f t="shared" si="29"/>
        <v>350</v>
      </c>
      <c r="AC54" s="43">
        <f t="shared" si="29"/>
        <v>1999.9999999999998</v>
      </c>
      <c r="AD54" s="43">
        <f>IFERROR(AD31/AD51,0)</f>
        <v>40000</v>
      </c>
      <c r="AE54" s="43">
        <f>IFERROR(AE31/AE51,0)</f>
        <v>3203.7999999999997</v>
      </c>
      <c r="AF54" s="43">
        <f t="shared" ref="AF54:AY54" si="30">IFERROR(AF31/AF51,0)</f>
        <v>1050</v>
      </c>
      <c r="AG54" s="43">
        <f t="shared" si="30"/>
        <v>150</v>
      </c>
      <c r="AH54" s="43">
        <f t="shared" si="30"/>
        <v>300</v>
      </c>
      <c r="AI54" s="43">
        <f t="shared" si="30"/>
        <v>133.24450366422383</v>
      </c>
      <c r="AJ54" s="43">
        <f t="shared" si="30"/>
        <v>200</v>
      </c>
      <c r="AK54" s="43">
        <f t="shared" si="30"/>
        <v>9.9999999999999982</v>
      </c>
      <c r="AL54" s="43">
        <f t="shared" si="30"/>
        <v>6666.666666666667</v>
      </c>
      <c r="AM54" s="43">
        <f t="shared" si="30"/>
        <v>80.999999999999986</v>
      </c>
      <c r="AN54" s="43">
        <f t="shared" si="30"/>
        <v>366</v>
      </c>
      <c r="AO54" s="43">
        <f t="shared" si="30"/>
        <v>165.2</v>
      </c>
      <c r="AP54" s="43">
        <f t="shared" si="30"/>
        <v>11</v>
      </c>
      <c r="AQ54" s="43">
        <f t="shared" si="30"/>
        <v>58</v>
      </c>
      <c r="AR54" s="43">
        <f t="shared" si="30"/>
        <v>157</v>
      </c>
      <c r="AS54" s="43">
        <f t="shared" si="30"/>
        <v>150</v>
      </c>
      <c r="AT54" s="43">
        <f t="shared" si="30"/>
        <v>3200</v>
      </c>
      <c r="AU54" s="43">
        <f t="shared" si="30"/>
        <v>150</v>
      </c>
      <c r="AV54" s="43">
        <f t="shared" si="30"/>
        <v>640</v>
      </c>
      <c r="AW54" s="43">
        <f t="shared" si="30"/>
        <v>76930</v>
      </c>
      <c r="AX54" s="43">
        <f t="shared" si="30"/>
        <v>5090</v>
      </c>
      <c r="AY54" s="43">
        <f t="shared" si="30"/>
        <v>80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FC13-5F87-0F47-A87A-E3AD685FB1AC}">
  <dimension ref="A1:AY54"/>
  <sheetViews>
    <sheetView topLeftCell="A21" workbookViewId="0">
      <selection activeCell="A38" sqref="A38:XFD38"/>
    </sheetView>
  </sheetViews>
  <sheetFormatPr baseColWidth="10" defaultRowHeight="16" x14ac:dyDescent="0.2"/>
  <cols>
    <col min="1" max="1" width="19.6640625" style="20" bestFit="1" customWidth="1"/>
    <col min="2" max="41" width="16.33203125" style="20" customWidth="1"/>
    <col min="42" max="42" width="42.33203125" style="20" customWidth="1"/>
    <col min="43" max="45" width="16.33203125" style="20" customWidth="1"/>
    <col min="46" max="49" width="41.83203125" style="20" customWidth="1"/>
    <col min="50" max="50" width="16.33203125" style="20" customWidth="1"/>
    <col min="51" max="16384" width="10.83203125" style="20"/>
  </cols>
  <sheetData>
    <row r="1" spans="1:51" x14ac:dyDescent="0.2">
      <c r="A1" s="48" t="s">
        <v>238</v>
      </c>
    </row>
    <row r="2" spans="1:51" x14ac:dyDescent="0.2">
      <c r="A2" s="26" t="s">
        <v>239</v>
      </c>
    </row>
    <row r="4" spans="1:51" ht="17" thickBot="1" x14ac:dyDescent="0.25">
      <c r="A4" s="29" t="s">
        <v>237</v>
      </c>
      <c r="B4" s="29" t="s">
        <v>18</v>
      </c>
      <c r="C4" s="29" t="s">
        <v>35</v>
      </c>
      <c r="D4" s="29" t="s">
        <v>10</v>
      </c>
      <c r="E4" s="29" t="s">
        <v>79</v>
      </c>
      <c r="F4" s="29" t="s">
        <v>69</v>
      </c>
      <c r="G4" s="29" t="s">
        <v>12</v>
      </c>
      <c r="H4" s="29" t="s">
        <v>11</v>
      </c>
      <c r="I4" s="29" t="s">
        <v>36</v>
      </c>
      <c r="J4" s="29" t="s">
        <v>14</v>
      </c>
      <c r="K4" s="29" t="s">
        <v>29</v>
      </c>
      <c r="L4" s="29" t="s">
        <v>37</v>
      </c>
      <c r="M4" s="29" t="s">
        <v>26</v>
      </c>
      <c r="N4" s="29" t="s">
        <v>38</v>
      </c>
      <c r="O4" s="29" t="s">
        <v>8</v>
      </c>
      <c r="P4" s="29" t="s">
        <v>9</v>
      </c>
      <c r="Q4" s="29" t="s">
        <v>39</v>
      </c>
      <c r="R4" s="29" t="s">
        <v>40</v>
      </c>
      <c r="S4" s="29" t="s">
        <v>41</v>
      </c>
      <c r="T4" s="29" t="s">
        <v>74</v>
      </c>
      <c r="U4" s="29" t="s">
        <v>66</v>
      </c>
      <c r="V4" s="29" t="s">
        <v>42</v>
      </c>
      <c r="W4" s="29" t="s">
        <v>30</v>
      </c>
      <c r="X4" s="29" t="s">
        <v>44</v>
      </c>
      <c r="Y4" s="29" t="s">
        <v>45</v>
      </c>
      <c r="Z4" s="29" t="s">
        <v>46</v>
      </c>
      <c r="AA4" s="29" t="s">
        <v>47</v>
      </c>
      <c r="AB4" s="29" t="s">
        <v>48</v>
      </c>
      <c r="AC4" s="29" t="s">
        <v>49</v>
      </c>
      <c r="AD4" s="29" t="s">
        <v>50</v>
      </c>
      <c r="AE4" s="29" t="s">
        <v>51</v>
      </c>
      <c r="AF4" s="29" t="s">
        <v>52</v>
      </c>
      <c r="AG4" s="29" t="s">
        <v>59</v>
      </c>
      <c r="AH4" s="29" t="s">
        <v>60</v>
      </c>
      <c r="AI4" s="29" t="s">
        <v>61</v>
      </c>
      <c r="AJ4" s="29" t="s">
        <v>62</v>
      </c>
      <c r="AK4" s="29" t="s">
        <v>65</v>
      </c>
      <c r="AL4" s="29" t="s">
        <v>67</v>
      </c>
      <c r="AM4" s="29" t="s">
        <v>27</v>
      </c>
      <c r="AN4" s="29" t="s">
        <v>25</v>
      </c>
      <c r="AO4" s="29" t="s">
        <v>70</v>
      </c>
      <c r="AP4" s="29" t="s">
        <v>71</v>
      </c>
      <c r="AQ4" s="29" t="s">
        <v>72</v>
      </c>
      <c r="AR4" s="29" t="s">
        <v>73</v>
      </c>
      <c r="AS4" s="29" t="s">
        <v>34</v>
      </c>
      <c r="AT4" s="29" t="s">
        <v>58</v>
      </c>
      <c r="AU4" s="29" t="s">
        <v>63</v>
      </c>
      <c r="AV4" s="29" t="s">
        <v>64</v>
      </c>
      <c r="AW4" s="29" t="s">
        <v>75</v>
      </c>
      <c r="AX4" s="29" t="s">
        <v>76</v>
      </c>
      <c r="AY4" s="29" t="s">
        <v>77</v>
      </c>
    </row>
    <row r="5" spans="1:51" x14ac:dyDescent="0.2">
      <c r="A5" s="49" t="s">
        <v>99</v>
      </c>
      <c r="B5" s="33" t="s">
        <v>100</v>
      </c>
      <c r="C5" s="33" t="s">
        <v>100</v>
      </c>
      <c r="D5" s="33" t="s">
        <v>100</v>
      </c>
      <c r="E5" s="33" t="s">
        <v>100</v>
      </c>
      <c r="F5" s="33" t="s">
        <v>100</v>
      </c>
      <c r="G5" s="33" t="s">
        <v>100</v>
      </c>
      <c r="H5" s="33" t="s">
        <v>101</v>
      </c>
      <c r="I5" s="33" t="s">
        <v>100</v>
      </c>
      <c r="J5" s="33" t="s">
        <v>102</v>
      </c>
      <c r="K5" s="33" t="s">
        <v>103</v>
      </c>
      <c r="L5" s="33" t="s">
        <v>104</v>
      </c>
      <c r="M5" s="33" t="s">
        <v>105</v>
      </c>
      <c r="N5" s="33" t="s">
        <v>106</v>
      </c>
      <c r="O5" s="33" t="s">
        <v>107</v>
      </c>
      <c r="P5" s="33" t="s">
        <v>108</v>
      </c>
      <c r="Q5" s="33" t="s">
        <v>109</v>
      </c>
      <c r="R5" s="33" t="s">
        <v>100</v>
      </c>
      <c r="S5" s="33" t="s">
        <v>110</v>
      </c>
      <c r="T5" s="33" t="s">
        <v>111</v>
      </c>
      <c r="U5" s="33" t="s">
        <v>100</v>
      </c>
      <c r="V5" s="33" t="s">
        <v>100</v>
      </c>
      <c r="W5" s="33" t="s">
        <v>112</v>
      </c>
      <c r="X5" s="33" t="s">
        <v>113</v>
      </c>
      <c r="Y5" s="33" t="s">
        <v>114</v>
      </c>
      <c r="Z5" s="33" t="s">
        <v>113</v>
      </c>
      <c r="AA5" s="33" t="s">
        <v>100</v>
      </c>
      <c r="AB5" s="33" t="s">
        <v>113</v>
      </c>
      <c r="AC5" s="33" t="s">
        <v>113</v>
      </c>
      <c r="AD5" s="33" t="s">
        <v>115</v>
      </c>
      <c r="AE5" s="33" t="s">
        <v>116</v>
      </c>
      <c r="AF5" s="33" t="s">
        <v>112</v>
      </c>
      <c r="AG5" s="33" t="s">
        <v>117</v>
      </c>
      <c r="AH5" s="25" t="s">
        <v>118</v>
      </c>
      <c r="AI5" s="25" t="s">
        <v>119</v>
      </c>
      <c r="AJ5" s="25" t="s">
        <v>120</v>
      </c>
      <c r="AK5" s="25" t="s">
        <v>121</v>
      </c>
      <c r="AL5" s="25" t="s">
        <v>122</v>
      </c>
      <c r="AM5" s="33" t="s">
        <v>123</v>
      </c>
      <c r="AN5" s="33" t="s">
        <v>100</v>
      </c>
      <c r="AO5" s="33" t="s">
        <v>113</v>
      </c>
      <c r="AP5" s="33" t="s">
        <v>113</v>
      </c>
      <c r="AQ5" s="33" t="s">
        <v>100</v>
      </c>
      <c r="AR5" s="33" t="s">
        <v>113</v>
      </c>
      <c r="AS5" s="33" t="s">
        <v>124</v>
      </c>
      <c r="AT5" s="33" t="s">
        <v>125</v>
      </c>
      <c r="AU5" s="25" t="s">
        <v>113</v>
      </c>
      <c r="AV5" s="25" t="s">
        <v>126</v>
      </c>
      <c r="AW5" s="33" t="s">
        <v>113</v>
      </c>
      <c r="AX5" s="33" t="s">
        <v>113</v>
      </c>
      <c r="AY5" s="33" t="s">
        <v>113</v>
      </c>
    </row>
    <row r="6" spans="1:51" x14ac:dyDescent="0.2">
      <c r="A6" s="33">
        <v>1</v>
      </c>
      <c r="B6" s="32">
        <v>751000</v>
      </c>
      <c r="C6" s="32">
        <v>51000</v>
      </c>
      <c r="D6" s="32">
        <v>15000</v>
      </c>
      <c r="E6" s="32">
        <v>1125</v>
      </c>
      <c r="F6" s="32">
        <v>1125</v>
      </c>
      <c r="G6" s="32">
        <v>24000</v>
      </c>
      <c r="H6" s="33">
        <v>420</v>
      </c>
      <c r="I6" s="32">
        <v>724000</v>
      </c>
      <c r="J6" s="32">
        <v>50000</v>
      </c>
      <c r="K6" s="32">
        <v>35000</v>
      </c>
      <c r="L6" s="32">
        <v>228000</v>
      </c>
      <c r="M6" s="33">
        <v>300</v>
      </c>
      <c r="N6" s="32">
        <v>110000</v>
      </c>
      <c r="O6" s="32">
        <v>121800</v>
      </c>
      <c r="P6" s="32">
        <v>7500</v>
      </c>
      <c r="Q6" s="32">
        <v>480000</v>
      </c>
      <c r="R6" s="32">
        <v>12000</v>
      </c>
      <c r="S6" s="32">
        <v>1200000</v>
      </c>
      <c r="T6" s="32">
        <v>640000</v>
      </c>
      <c r="U6" s="32">
        <v>160000</v>
      </c>
      <c r="V6" s="32">
        <v>31000</v>
      </c>
      <c r="W6" s="32">
        <v>360000</v>
      </c>
      <c r="X6" s="33">
        <v>500</v>
      </c>
      <c r="Y6" s="32">
        <v>400000</v>
      </c>
      <c r="Z6" s="32">
        <v>30000</v>
      </c>
      <c r="AA6" s="33">
        <v>540</v>
      </c>
      <c r="AB6" s="32">
        <v>60000</v>
      </c>
      <c r="AC6" s="33">
        <v>165</v>
      </c>
      <c r="AD6" s="33">
        <v>625</v>
      </c>
      <c r="AE6" s="32">
        <v>20000</v>
      </c>
      <c r="AF6" s="32">
        <v>630000</v>
      </c>
      <c r="AG6" s="33">
        <v>250</v>
      </c>
      <c r="AH6" s="32">
        <v>1500</v>
      </c>
      <c r="AI6" s="32">
        <v>490000</v>
      </c>
      <c r="AJ6" s="32">
        <v>80000</v>
      </c>
      <c r="AK6" s="32">
        <v>125000</v>
      </c>
      <c r="AL6" s="32">
        <v>10000</v>
      </c>
      <c r="AM6" s="33">
        <v>8</v>
      </c>
      <c r="AN6" s="33">
        <v>10</v>
      </c>
      <c r="AO6" s="33">
        <v>227</v>
      </c>
      <c r="AP6" s="33">
        <v>30</v>
      </c>
      <c r="AQ6" s="33">
        <v>3</v>
      </c>
      <c r="AR6" s="33">
        <v>14</v>
      </c>
      <c r="AS6" s="32">
        <v>40000</v>
      </c>
      <c r="AT6" s="32">
        <v>148500</v>
      </c>
      <c r="AU6" s="32">
        <v>10000</v>
      </c>
      <c r="AV6" s="32">
        <v>60000</v>
      </c>
      <c r="AW6" s="32">
        <v>10000</v>
      </c>
      <c r="AX6" s="32">
        <v>2000</v>
      </c>
      <c r="AY6" s="33">
        <v>522</v>
      </c>
    </row>
    <row r="7" spans="1:51" x14ac:dyDescent="0.2">
      <c r="A7" s="33">
        <v>2</v>
      </c>
      <c r="B7" s="32">
        <v>502000</v>
      </c>
      <c r="C7" s="32">
        <v>77000</v>
      </c>
      <c r="D7" s="32">
        <v>35000</v>
      </c>
      <c r="E7" s="32">
        <v>3000</v>
      </c>
      <c r="F7" s="32">
        <v>3000</v>
      </c>
      <c r="G7" s="32">
        <v>31000</v>
      </c>
      <c r="H7" s="33">
        <v>560</v>
      </c>
      <c r="I7" s="32">
        <v>1408000</v>
      </c>
      <c r="J7" s="32">
        <v>150000</v>
      </c>
      <c r="K7" s="32">
        <v>45000</v>
      </c>
      <c r="L7" s="32">
        <v>285000</v>
      </c>
      <c r="M7" s="33">
        <v>500</v>
      </c>
      <c r="N7" s="32">
        <v>280000</v>
      </c>
      <c r="O7" s="32">
        <v>457000</v>
      </c>
      <c r="P7" s="32">
        <v>7500</v>
      </c>
      <c r="Q7" s="32">
        <v>660000</v>
      </c>
      <c r="R7" s="32">
        <v>19200</v>
      </c>
      <c r="S7" s="32">
        <v>1200000</v>
      </c>
      <c r="T7" s="32">
        <v>640000</v>
      </c>
      <c r="U7" s="32">
        <v>220000</v>
      </c>
      <c r="V7" s="32">
        <v>67200</v>
      </c>
      <c r="W7" s="32">
        <v>180000</v>
      </c>
      <c r="X7" s="32">
        <v>1000</v>
      </c>
      <c r="Y7" s="32">
        <v>1100000</v>
      </c>
      <c r="Z7" s="32">
        <v>30000</v>
      </c>
      <c r="AA7" s="33">
        <v>580</v>
      </c>
      <c r="AB7" s="32">
        <v>85000</v>
      </c>
      <c r="AC7" s="33">
        <v>152</v>
      </c>
      <c r="AD7" s="33">
        <v>625</v>
      </c>
      <c r="AE7" s="32">
        <v>20000</v>
      </c>
      <c r="AF7" s="32">
        <v>210000</v>
      </c>
      <c r="AG7" s="33">
        <v>700</v>
      </c>
      <c r="AH7" s="32">
        <v>2000</v>
      </c>
      <c r="AI7" s="32">
        <v>500000</v>
      </c>
      <c r="AJ7" s="32">
        <v>10000</v>
      </c>
      <c r="AK7" s="32">
        <v>63100</v>
      </c>
      <c r="AL7" s="32">
        <v>20000</v>
      </c>
      <c r="AM7" s="33">
        <v>4</v>
      </c>
      <c r="AN7" s="33">
        <v>5</v>
      </c>
      <c r="AO7" s="33">
        <v>227</v>
      </c>
      <c r="AP7" s="33">
        <v>30</v>
      </c>
      <c r="AQ7" s="33">
        <v>5</v>
      </c>
      <c r="AR7" s="33">
        <v>14</v>
      </c>
      <c r="AS7" s="32">
        <v>80000</v>
      </c>
      <c r="AT7" s="32">
        <v>93600</v>
      </c>
      <c r="AU7" s="32">
        <v>10000</v>
      </c>
      <c r="AV7" s="32">
        <v>30000</v>
      </c>
      <c r="AW7" s="32">
        <v>15000</v>
      </c>
      <c r="AX7" s="32">
        <v>3000</v>
      </c>
      <c r="AY7" s="33">
        <v>522</v>
      </c>
    </row>
    <row r="8" spans="1:51" x14ac:dyDescent="0.2">
      <c r="A8" s="33">
        <v>3</v>
      </c>
      <c r="B8" s="32">
        <v>778000</v>
      </c>
      <c r="C8" s="32">
        <v>88000</v>
      </c>
      <c r="D8" s="32">
        <v>40000</v>
      </c>
      <c r="E8" s="32">
        <v>2250</v>
      </c>
      <c r="F8" s="32">
        <v>2250</v>
      </c>
      <c r="G8" s="32">
        <v>7000</v>
      </c>
      <c r="H8" s="33">
        <v>490</v>
      </c>
      <c r="I8" s="32">
        <v>912000</v>
      </c>
      <c r="J8" s="32">
        <v>175000</v>
      </c>
      <c r="K8" s="32">
        <v>60000</v>
      </c>
      <c r="L8" s="32">
        <v>296400</v>
      </c>
      <c r="M8" s="33">
        <v>300</v>
      </c>
      <c r="N8" s="32">
        <v>330000</v>
      </c>
      <c r="O8" s="32">
        <v>99000</v>
      </c>
      <c r="P8" s="32">
        <v>7500</v>
      </c>
      <c r="Q8" s="32">
        <v>840000</v>
      </c>
      <c r="R8" s="32">
        <v>25200</v>
      </c>
      <c r="S8" s="32">
        <v>1200000</v>
      </c>
      <c r="T8" s="32">
        <v>640000</v>
      </c>
      <c r="U8" s="32">
        <v>280000</v>
      </c>
      <c r="V8" s="32">
        <v>113400</v>
      </c>
      <c r="W8" s="32">
        <v>360000</v>
      </c>
      <c r="X8" s="32">
        <v>1500</v>
      </c>
      <c r="Y8" s="32">
        <v>900000</v>
      </c>
      <c r="Z8" s="32">
        <v>30000</v>
      </c>
      <c r="AA8" s="32">
        <v>1620</v>
      </c>
      <c r="AB8" s="32">
        <v>65000</v>
      </c>
      <c r="AC8" s="33">
        <v>197</v>
      </c>
      <c r="AD8" s="33">
        <v>625</v>
      </c>
      <c r="AE8" s="32">
        <v>20000</v>
      </c>
      <c r="AF8" s="32">
        <v>630000</v>
      </c>
      <c r="AG8" s="33">
        <v>600</v>
      </c>
      <c r="AH8" s="32">
        <v>3500</v>
      </c>
      <c r="AI8" s="32">
        <v>510000</v>
      </c>
      <c r="AJ8" s="32">
        <v>10000</v>
      </c>
      <c r="AK8" s="32">
        <v>109800</v>
      </c>
      <c r="AL8" s="32">
        <v>30000</v>
      </c>
      <c r="AM8" s="33">
        <v>8</v>
      </c>
      <c r="AN8" s="33">
        <v>10</v>
      </c>
      <c r="AO8" s="33">
        <v>227</v>
      </c>
      <c r="AP8" s="33">
        <v>30</v>
      </c>
      <c r="AQ8" s="33">
        <v>3</v>
      </c>
      <c r="AR8" s="33">
        <v>14</v>
      </c>
      <c r="AS8" s="32">
        <v>250000</v>
      </c>
      <c r="AT8" s="32">
        <v>487500</v>
      </c>
      <c r="AU8" s="32">
        <v>10000</v>
      </c>
      <c r="AV8" s="32">
        <v>60000</v>
      </c>
      <c r="AW8" s="32">
        <v>22500</v>
      </c>
      <c r="AX8" s="32">
        <v>5000</v>
      </c>
      <c r="AY8" s="33">
        <v>522</v>
      </c>
    </row>
    <row r="9" spans="1:51" x14ac:dyDescent="0.2">
      <c r="A9" s="33">
        <v>4</v>
      </c>
      <c r="B9" s="32">
        <v>504000</v>
      </c>
      <c r="C9" s="32">
        <v>204000</v>
      </c>
      <c r="D9" s="32">
        <v>73000</v>
      </c>
      <c r="E9" s="32">
        <v>4500</v>
      </c>
      <c r="F9" s="32">
        <v>4500</v>
      </c>
      <c r="G9" s="32">
        <v>81000</v>
      </c>
      <c r="H9" s="25">
        <v>350</v>
      </c>
      <c r="I9" s="32">
        <v>756000</v>
      </c>
      <c r="J9" s="32">
        <v>200000</v>
      </c>
      <c r="K9" s="32">
        <v>80000</v>
      </c>
      <c r="L9" s="32">
        <v>319200</v>
      </c>
      <c r="M9" s="33">
        <v>2500</v>
      </c>
      <c r="N9" s="32">
        <v>420000</v>
      </c>
      <c r="O9" s="32">
        <v>161000</v>
      </c>
      <c r="P9" s="32">
        <v>7500</v>
      </c>
      <c r="Q9" s="32">
        <v>1140000</v>
      </c>
      <c r="R9" s="32">
        <v>79543</v>
      </c>
      <c r="S9" s="32">
        <v>1200000</v>
      </c>
      <c r="T9" s="32">
        <v>640000</v>
      </c>
      <c r="U9" s="32">
        <v>240000</v>
      </c>
      <c r="V9" s="32">
        <v>107500</v>
      </c>
      <c r="W9" s="32">
        <v>360000</v>
      </c>
      <c r="X9" s="32">
        <v>2000</v>
      </c>
      <c r="Y9" s="32">
        <v>4400000</v>
      </c>
      <c r="Z9" s="32">
        <v>30000</v>
      </c>
      <c r="AA9" s="32">
        <v>1410</v>
      </c>
      <c r="AB9" s="32">
        <v>105000</v>
      </c>
      <c r="AC9" s="33">
        <v>360</v>
      </c>
      <c r="AD9" s="33">
        <v>437</v>
      </c>
      <c r="AE9" s="32">
        <v>20000</v>
      </c>
      <c r="AF9" s="32">
        <v>420000</v>
      </c>
      <c r="AG9" s="33">
        <v>350</v>
      </c>
      <c r="AH9" s="32">
        <v>3000</v>
      </c>
      <c r="AI9" s="32">
        <v>525000</v>
      </c>
      <c r="AJ9" s="32">
        <v>40000</v>
      </c>
      <c r="AK9" s="32">
        <v>148500</v>
      </c>
      <c r="AL9" s="32">
        <v>40000</v>
      </c>
      <c r="AM9" s="33">
        <v>10</v>
      </c>
      <c r="AN9" s="33">
        <v>100</v>
      </c>
      <c r="AO9" s="33">
        <v>227</v>
      </c>
      <c r="AP9" s="33">
        <v>30</v>
      </c>
      <c r="AQ9" s="33">
        <v>5</v>
      </c>
      <c r="AR9" s="33">
        <v>14</v>
      </c>
      <c r="AS9" s="32">
        <v>30000</v>
      </c>
      <c r="AT9" s="32">
        <v>380625</v>
      </c>
      <c r="AU9" s="32">
        <v>10000</v>
      </c>
      <c r="AV9" s="32">
        <v>90000</v>
      </c>
      <c r="AW9" s="32">
        <v>30000</v>
      </c>
      <c r="AX9" s="32">
        <v>7000</v>
      </c>
      <c r="AY9" s="33">
        <v>522</v>
      </c>
    </row>
    <row r="10" spans="1:51" x14ac:dyDescent="0.2">
      <c r="A10" s="33">
        <v>5</v>
      </c>
      <c r="B10" s="32">
        <v>1505000</v>
      </c>
      <c r="C10" s="32">
        <v>155000</v>
      </c>
      <c r="D10" s="32">
        <v>50000</v>
      </c>
      <c r="E10" s="32">
        <v>2700</v>
      </c>
      <c r="F10" s="32">
        <v>2700</v>
      </c>
      <c r="G10" s="32">
        <v>66000</v>
      </c>
      <c r="H10" s="33">
        <v>280</v>
      </c>
      <c r="I10" s="32">
        <v>880000</v>
      </c>
      <c r="J10" s="32">
        <v>288000</v>
      </c>
      <c r="K10" s="32">
        <v>105000</v>
      </c>
      <c r="L10" s="32">
        <v>353400</v>
      </c>
      <c r="M10" s="33">
        <v>300</v>
      </c>
      <c r="N10" s="32">
        <v>510000</v>
      </c>
      <c r="O10" s="32">
        <v>102500</v>
      </c>
      <c r="P10" s="32">
        <v>7500</v>
      </c>
      <c r="Q10" s="32">
        <v>1500000</v>
      </c>
      <c r="R10" s="32">
        <v>65100</v>
      </c>
      <c r="S10" s="32">
        <v>1200000</v>
      </c>
      <c r="T10" s="32">
        <v>640000</v>
      </c>
      <c r="U10" s="32">
        <v>1050000</v>
      </c>
      <c r="V10" s="32">
        <v>189100</v>
      </c>
      <c r="W10" s="32">
        <v>540000</v>
      </c>
      <c r="X10" s="32">
        <v>2500</v>
      </c>
      <c r="Y10" s="32">
        <v>1700000</v>
      </c>
      <c r="Z10" s="32">
        <v>30000</v>
      </c>
      <c r="AA10" s="32">
        <v>1700</v>
      </c>
      <c r="AB10" s="32">
        <v>67500</v>
      </c>
      <c r="AC10" s="33">
        <v>225</v>
      </c>
      <c r="AD10" s="33">
        <v>625</v>
      </c>
      <c r="AE10" s="32">
        <v>20000</v>
      </c>
      <c r="AF10" s="32">
        <v>420000</v>
      </c>
      <c r="AG10" s="33">
        <v>900</v>
      </c>
      <c r="AH10" s="32">
        <v>3500</v>
      </c>
      <c r="AI10" s="32">
        <v>545000</v>
      </c>
      <c r="AJ10" s="32">
        <v>20000</v>
      </c>
      <c r="AK10" s="32">
        <v>47600</v>
      </c>
      <c r="AL10" s="32">
        <v>50000</v>
      </c>
      <c r="AM10" s="33">
        <v>8</v>
      </c>
      <c r="AN10" s="33">
        <v>7</v>
      </c>
      <c r="AO10" s="33">
        <v>227</v>
      </c>
      <c r="AP10" s="33">
        <v>30</v>
      </c>
      <c r="AQ10" s="33">
        <v>3</v>
      </c>
      <c r="AR10" s="33">
        <v>14</v>
      </c>
      <c r="AS10" s="32">
        <v>250000</v>
      </c>
      <c r="AT10" s="32">
        <v>720000</v>
      </c>
      <c r="AU10" s="32">
        <v>10000</v>
      </c>
      <c r="AV10" s="32">
        <v>90000</v>
      </c>
      <c r="AW10" s="32">
        <v>50000</v>
      </c>
      <c r="AX10" s="32">
        <v>10000</v>
      </c>
      <c r="AY10" s="33">
        <v>522</v>
      </c>
    </row>
    <row r="11" spans="1:51" x14ac:dyDescent="0.2">
      <c r="A11" s="33"/>
      <c r="B11" s="25"/>
      <c r="C11" s="25"/>
      <c r="D11" s="25"/>
      <c r="E11" s="25"/>
      <c r="F11" s="25"/>
      <c r="G11" s="25"/>
      <c r="H11" s="25"/>
      <c r="I11" s="25"/>
      <c r="J11" s="33"/>
      <c r="K11" s="25"/>
      <c r="L11" s="25"/>
      <c r="M11" s="33"/>
      <c r="N11" s="33"/>
      <c r="O11" s="25"/>
      <c r="P11" s="3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33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33"/>
      <c r="AO11" s="33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1" x14ac:dyDescent="0.2">
      <c r="A12" s="49" t="s">
        <v>127</v>
      </c>
      <c r="B12" s="33" t="s">
        <v>128</v>
      </c>
      <c r="C12" s="33" t="s">
        <v>129</v>
      </c>
      <c r="D12" s="33" t="s">
        <v>130</v>
      </c>
      <c r="E12" s="33" t="s">
        <v>131</v>
      </c>
      <c r="F12" s="33" t="s">
        <v>132</v>
      </c>
      <c r="G12" s="33" t="s">
        <v>133</v>
      </c>
      <c r="H12" s="33" t="s">
        <v>134</v>
      </c>
      <c r="I12" s="33" t="s">
        <v>134</v>
      </c>
      <c r="J12" s="33" t="s">
        <v>135</v>
      </c>
      <c r="K12" s="33" t="s">
        <v>136</v>
      </c>
      <c r="L12" s="33" t="s">
        <v>137</v>
      </c>
      <c r="M12" s="33" t="s">
        <v>138</v>
      </c>
      <c r="N12" s="33" t="s">
        <v>124</v>
      </c>
      <c r="O12" s="33" t="s">
        <v>139</v>
      </c>
      <c r="P12" s="33" t="s">
        <v>140</v>
      </c>
      <c r="Q12" s="33" t="s">
        <v>141</v>
      </c>
      <c r="R12" s="33" t="s">
        <v>142</v>
      </c>
      <c r="S12" s="33" t="s">
        <v>143</v>
      </c>
      <c r="T12" s="33" t="s">
        <v>129</v>
      </c>
      <c r="U12" s="33" t="s">
        <v>130</v>
      </c>
      <c r="V12" s="33" t="s">
        <v>144</v>
      </c>
      <c r="W12" s="33" t="s">
        <v>139</v>
      </c>
      <c r="X12" s="33" t="s">
        <v>145</v>
      </c>
      <c r="Y12" s="33" t="s">
        <v>146</v>
      </c>
      <c r="Z12" s="33" t="s">
        <v>133</v>
      </c>
      <c r="AA12" s="33" t="s">
        <v>147</v>
      </c>
      <c r="AB12" s="33" t="s">
        <v>148</v>
      </c>
      <c r="AC12" s="33" t="s">
        <v>149</v>
      </c>
      <c r="AD12" s="33" t="s">
        <v>133</v>
      </c>
      <c r="AE12" s="33" t="s">
        <v>150</v>
      </c>
      <c r="AF12" s="33" t="s">
        <v>133</v>
      </c>
      <c r="AG12" s="33" t="s">
        <v>151</v>
      </c>
      <c r="AH12" s="25" t="s">
        <v>145</v>
      </c>
      <c r="AI12" s="25" t="s">
        <v>134</v>
      </c>
      <c r="AJ12" s="25" t="s">
        <v>152</v>
      </c>
      <c r="AK12" s="25" t="s">
        <v>153</v>
      </c>
      <c r="AL12" s="25" t="s">
        <v>154</v>
      </c>
      <c r="AM12" s="25" t="s">
        <v>113</v>
      </c>
      <c r="AN12" s="33" t="s">
        <v>155</v>
      </c>
      <c r="AO12" s="33" t="s">
        <v>129</v>
      </c>
      <c r="AP12" s="33" t="s">
        <v>156</v>
      </c>
      <c r="AQ12" s="33" t="s">
        <v>157</v>
      </c>
      <c r="AR12" s="33" t="s">
        <v>129</v>
      </c>
      <c r="AS12" s="33" t="s">
        <v>134</v>
      </c>
      <c r="AT12" s="33" t="s">
        <v>129</v>
      </c>
      <c r="AU12" s="33" t="s">
        <v>158</v>
      </c>
      <c r="AV12" s="25" t="s">
        <v>122</v>
      </c>
      <c r="AW12" s="33" t="s">
        <v>159</v>
      </c>
      <c r="AX12" s="33" t="s">
        <v>129</v>
      </c>
      <c r="AY12" s="33" t="s">
        <v>129</v>
      </c>
    </row>
    <row r="13" spans="1:51" x14ac:dyDescent="0.2">
      <c r="A13" s="33">
        <v>1</v>
      </c>
      <c r="B13" s="32">
        <v>100000</v>
      </c>
      <c r="C13" s="33">
        <v>0</v>
      </c>
      <c r="D13" s="32">
        <v>7700</v>
      </c>
      <c r="E13" s="32">
        <v>25000</v>
      </c>
      <c r="F13" s="32">
        <v>1250</v>
      </c>
      <c r="G13" s="32">
        <v>30000</v>
      </c>
      <c r="H13" s="33">
        <v>140</v>
      </c>
      <c r="I13" s="32">
        <v>200000</v>
      </c>
      <c r="J13" s="32">
        <v>70000</v>
      </c>
      <c r="K13" s="32">
        <v>840000</v>
      </c>
      <c r="L13" s="32">
        <v>119700</v>
      </c>
      <c r="M13" s="32">
        <v>1000</v>
      </c>
      <c r="N13" s="32">
        <v>300000</v>
      </c>
      <c r="O13" s="32">
        <v>55000</v>
      </c>
      <c r="P13" s="32">
        <v>2100</v>
      </c>
      <c r="Q13" s="32">
        <v>600000</v>
      </c>
      <c r="R13" s="32">
        <v>12000</v>
      </c>
      <c r="S13" s="33">
        <v>0</v>
      </c>
      <c r="T13" s="33">
        <v>0</v>
      </c>
      <c r="U13" s="32">
        <v>200000</v>
      </c>
      <c r="V13" s="32">
        <v>2000</v>
      </c>
      <c r="W13" s="32">
        <v>1166000</v>
      </c>
      <c r="X13" s="33">
        <v>500</v>
      </c>
      <c r="Y13" s="32">
        <v>2793750</v>
      </c>
      <c r="Z13" s="32">
        <v>7500</v>
      </c>
      <c r="AA13" s="33">
        <v>100</v>
      </c>
      <c r="AB13" s="32">
        <v>120000</v>
      </c>
      <c r="AC13" s="33">
        <v>100</v>
      </c>
      <c r="AD13" s="33">
        <v>50</v>
      </c>
      <c r="AE13" s="32">
        <v>22495</v>
      </c>
      <c r="AF13" s="32">
        <v>1534000</v>
      </c>
      <c r="AG13" s="33">
        <v>500</v>
      </c>
      <c r="AH13" s="33">
        <v>400</v>
      </c>
      <c r="AI13" s="32">
        <v>150000</v>
      </c>
      <c r="AJ13" s="32">
        <v>20000</v>
      </c>
      <c r="AK13" s="32">
        <v>350000</v>
      </c>
      <c r="AL13" s="32">
        <v>40000</v>
      </c>
      <c r="AM13" s="33">
        <v>16</v>
      </c>
      <c r="AN13" s="33">
        <v>19</v>
      </c>
      <c r="AO13" s="33">
        <v>0</v>
      </c>
      <c r="AP13" s="33">
        <v>7</v>
      </c>
      <c r="AQ13" s="33">
        <v>5</v>
      </c>
      <c r="AR13" s="33">
        <v>0</v>
      </c>
      <c r="AS13" s="32">
        <v>10000</v>
      </c>
      <c r="AT13" s="33">
        <v>0</v>
      </c>
      <c r="AU13" s="32">
        <v>7000</v>
      </c>
      <c r="AV13" s="32">
        <v>1000000</v>
      </c>
      <c r="AW13" s="32">
        <v>15000</v>
      </c>
      <c r="AX13" s="33">
        <v>0</v>
      </c>
      <c r="AY13" s="33">
        <v>0</v>
      </c>
    </row>
    <row r="14" spans="1:51" x14ac:dyDescent="0.2">
      <c r="A14" s="33">
        <v>2</v>
      </c>
      <c r="B14" s="32">
        <v>100000</v>
      </c>
      <c r="C14" s="33">
        <v>0</v>
      </c>
      <c r="D14" s="32">
        <v>7000</v>
      </c>
      <c r="E14" s="32">
        <v>2500</v>
      </c>
      <c r="F14" s="32">
        <v>2000</v>
      </c>
      <c r="G14" s="32">
        <v>30000</v>
      </c>
      <c r="H14" s="33">
        <v>140</v>
      </c>
      <c r="I14" s="32">
        <v>200000</v>
      </c>
      <c r="J14" s="32">
        <v>70000</v>
      </c>
      <c r="K14" s="32">
        <v>960000</v>
      </c>
      <c r="L14" s="32">
        <v>46075</v>
      </c>
      <c r="M14" s="32">
        <v>1000</v>
      </c>
      <c r="N14" s="32">
        <v>300000</v>
      </c>
      <c r="O14" s="32">
        <v>60000</v>
      </c>
      <c r="P14" s="32">
        <v>2362</v>
      </c>
      <c r="Q14" s="32">
        <v>600000</v>
      </c>
      <c r="R14" s="32">
        <v>12000</v>
      </c>
      <c r="S14" s="32">
        <v>150000</v>
      </c>
      <c r="T14" s="33">
        <v>0</v>
      </c>
      <c r="U14" s="32">
        <v>193750</v>
      </c>
      <c r="V14" s="32">
        <v>2000</v>
      </c>
      <c r="W14" s="32">
        <v>1189000</v>
      </c>
      <c r="X14" s="33">
        <v>500</v>
      </c>
      <c r="Y14" s="32">
        <v>930000</v>
      </c>
      <c r="Z14" s="32">
        <v>7500</v>
      </c>
      <c r="AA14" s="33">
        <v>100</v>
      </c>
      <c r="AB14" s="32">
        <v>120000</v>
      </c>
      <c r="AC14" s="33">
        <v>100</v>
      </c>
      <c r="AD14" s="33">
        <v>50</v>
      </c>
      <c r="AE14" s="32">
        <v>35000</v>
      </c>
      <c r="AF14" s="32">
        <v>1520000</v>
      </c>
      <c r="AG14" s="33">
        <v>500</v>
      </c>
      <c r="AH14" s="33">
        <v>400</v>
      </c>
      <c r="AI14" s="32">
        <v>150000</v>
      </c>
      <c r="AJ14" s="32">
        <v>20000</v>
      </c>
      <c r="AK14" s="32">
        <v>350000</v>
      </c>
      <c r="AL14" s="32">
        <v>500000</v>
      </c>
      <c r="AM14" s="33">
        <v>16</v>
      </c>
      <c r="AN14" s="33">
        <v>19</v>
      </c>
      <c r="AO14" s="33">
        <v>0</v>
      </c>
      <c r="AP14" s="33">
        <v>7</v>
      </c>
      <c r="AQ14" s="33">
        <v>6</v>
      </c>
      <c r="AR14" s="33">
        <v>0</v>
      </c>
      <c r="AS14" s="32">
        <v>10000</v>
      </c>
      <c r="AT14" s="33">
        <v>0</v>
      </c>
      <c r="AU14" s="32">
        <v>9900</v>
      </c>
      <c r="AV14" s="32">
        <v>13500000</v>
      </c>
      <c r="AW14" s="32">
        <v>30000</v>
      </c>
      <c r="AX14" s="33">
        <v>0</v>
      </c>
      <c r="AY14" s="33">
        <v>0</v>
      </c>
    </row>
    <row r="15" spans="1:51" x14ac:dyDescent="0.2">
      <c r="A15" s="33">
        <v>3</v>
      </c>
      <c r="B15" s="32">
        <v>100000</v>
      </c>
      <c r="C15" s="33">
        <v>0</v>
      </c>
      <c r="D15" s="32">
        <v>7350</v>
      </c>
      <c r="E15" s="33">
        <v>500</v>
      </c>
      <c r="F15" s="32">
        <v>1250</v>
      </c>
      <c r="G15" s="32">
        <v>30000</v>
      </c>
      <c r="H15" s="33">
        <v>140</v>
      </c>
      <c r="I15" s="32">
        <v>200000</v>
      </c>
      <c r="J15" s="32">
        <v>70000</v>
      </c>
      <c r="K15" s="32">
        <v>1100000</v>
      </c>
      <c r="L15" s="32">
        <v>62700</v>
      </c>
      <c r="M15" s="32">
        <v>1000</v>
      </c>
      <c r="N15" s="32">
        <v>800000</v>
      </c>
      <c r="O15" s="32">
        <v>75000</v>
      </c>
      <c r="P15" s="32">
        <v>2625</v>
      </c>
      <c r="Q15" s="32">
        <v>600000</v>
      </c>
      <c r="R15" s="32">
        <v>12000</v>
      </c>
      <c r="S15" s="32">
        <v>300000</v>
      </c>
      <c r="T15" s="33">
        <v>0</v>
      </c>
      <c r="U15" s="32">
        <v>181250</v>
      </c>
      <c r="V15" s="32">
        <v>2000</v>
      </c>
      <c r="W15" s="32">
        <v>867000</v>
      </c>
      <c r="X15" s="33">
        <v>500</v>
      </c>
      <c r="Y15" s="32">
        <v>1390000</v>
      </c>
      <c r="Z15" s="32">
        <v>7500</v>
      </c>
      <c r="AA15" s="33">
        <v>100</v>
      </c>
      <c r="AB15" s="32">
        <v>120000</v>
      </c>
      <c r="AC15" s="33">
        <v>100</v>
      </c>
      <c r="AD15" s="33">
        <v>50</v>
      </c>
      <c r="AE15" s="32">
        <v>30000</v>
      </c>
      <c r="AF15" s="32">
        <v>484000</v>
      </c>
      <c r="AG15" s="33">
        <v>500</v>
      </c>
      <c r="AH15" s="33">
        <v>400</v>
      </c>
      <c r="AI15" s="32">
        <v>150000</v>
      </c>
      <c r="AJ15" s="32">
        <v>20000</v>
      </c>
      <c r="AK15" s="32">
        <v>350000</v>
      </c>
      <c r="AL15" s="32">
        <v>150000</v>
      </c>
      <c r="AM15" s="33">
        <v>16</v>
      </c>
      <c r="AN15" s="33">
        <v>19</v>
      </c>
      <c r="AO15" s="33">
        <v>0</v>
      </c>
      <c r="AP15" s="33">
        <v>7</v>
      </c>
      <c r="AQ15" s="33">
        <v>7</v>
      </c>
      <c r="AR15" s="33">
        <v>0</v>
      </c>
      <c r="AS15" s="32">
        <v>10000</v>
      </c>
      <c r="AT15" s="33">
        <v>0</v>
      </c>
      <c r="AU15" s="32">
        <v>7000</v>
      </c>
      <c r="AV15" s="32">
        <v>1600000</v>
      </c>
      <c r="AW15" s="32">
        <v>15000</v>
      </c>
      <c r="AX15" s="33">
        <v>0</v>
      </c>
      <c r="AY15" s="33">
        <v>0</v>
      </c>
    </row>
    <row r="16" spans="1:51" x14ac:dyDescent="0.2">
      <c r="A16" s="33">
        <v>4</v>
      </c>
      <c r="B16" s="32">
        <v>100000</v>
      </c>
      <c r="C16" s="33">
        <v>0</v>
      </c>
      <c r="D16" s="32">
        <v>7350</v>
      </c>
      <c r="E16" s="33">
        <v>100</v>
      </c>
      <c r="F16" s="32">
        <v>1250</v>
      </c>
      <c r="G16" s="32">
        <v>30000</v>
      </c>
      <c r="H16" s="33">
        <v>140</v>
      </c>
      <c r="I16" s="32">
        <v>200000</v>
      </c>
      <c r="J16" s="32">
        <v>100000</v>
      </c>
      <c r="K16" s="32">
        <v>1200000</v>
      </c>
      <c r="L16" s="32">
        <v>159600</v>
      </c>
      <c r="M16" s="32">
        <v>1000</v>
      </c>
      <c r="N16" s="32">
        <v>300000</v>
      </c>
      <c r="O16" s="32">
        <v>55000</v>
      </c>
      <c r="P16" s="32">
        <v>4987</v>
      </c>
      <c r="Q16" s="32">
        <v>600000</v>
      </c>
      <c r="R16" s="32">
        <v>12000</v>
      </c>
      <c r="S16" s="32">
        <v>450000</v>
      </c>
      <c r="T16" s="33">
        <v>0</v>
      </c>
      <c r="U16" s="32">
        <v>193750</v>
      </c>
      <c r="V16" s="32">
        <v>2000</v>
      </c>
      <c r="W16" s="32">
        <v>1027000</v>
      </c>
      <c r="X16" s="33">
        <v>500</v>
      </c>
      <c r="Y16" s="32">
        <v>1820000</v>
      </c>
      <c r="Z16" s="32">
        <v>7500</v>
      </c>
      <c r="AA16" s="33">
        <v>100</v>
      </c>
      <c r="AB16" s="32">
        <v>120000</v>
      </c>
      <c r="AC16" s="33">
        <v>100</v>
      </c>
      <c r="AD16" s="33">
        <v>50</v>
      </c>
      <c r="AE16" s="32">
        <v>11243</v>
      </c>
      <c r="AF16" s="32">
        <v>722000</v>
      </c>
      <c r="AG16" s="33">
        <v>500</v>
      </c>
      <c r="AH16" s="33">
        <v>400</v>
      </c>
      <c r="AI16" s="32">
        <v>150000</v>
      </c>
      <c r="AJ16" s="32">
        <v>20000</v>
      </c>
      <c r="AK16" s="32">
        <v>350000</v>
      </c>
      <c r="AL16" s="32">
        <v>120000</v>
      </c>
      <c r="AM16" s="33">
        <v>16</v>
      </c>
      <c r="AN16" s="33">
        <v>19</v>
      </c>
      <c r="AO16" s="33">
        <v>0</v>
      </c>
      <c r="AP16" s="33">
        <v>7</v>
      </c>
      <c r="AQ16" s="33">
        <v>8</v>
      </c>
      <c r="AR16" s="33">
        <v>0</v>
      </c>
      <c r="AS16" s="32">
        <v>10000</v>
      </c>
      <c r="AT16" s="33">
        <v>0</v>
      </c>
      <c r="AU16" s="32">
        <v>5300</v>
      </c>
      <c r="AV16" s="32">
        <v>2250000</v>
      </c>
      <c r="AW16" s="32">
        <v>12000</v>
      </c>
      <c r="AX16" s="33">
        <v>0</v>
      </c>
      <c r="AY16" s="33">
        <v>0</v>
      </c>
    </row>
    <row r="17" spans="1:51" x14ac:dyDescent="0.2">
      <c r="A17" s="33">
        <v>5</v>
      </c>
      <c r="B17" s="32">
        <v>100000</v>
      </c>
      <c r="C17" s="33">
        <v>0</v>
      </c>
      <c r="D17" s="32">
        <v>7350</v>
      </c>
      <c r="E17" s="32">
        <v>1000</v>
      </c>
      <c r="F17" s="32">
        <v>8500</v>
      </c>
      <c r="G17" s="32">
        <v>30000</v>
      </c>
      <c r="H17" s="33">
        <v>140</v>
      </c>
      <c r="I17" s="32">
        <v>200000</v>
      </c>
      <c r="J17" s="32">
        <v>100000</v>
      </c>
      <c r="K17" s="32">
        <v>1300000</v>
      </c>
      <c r="L17" s="32">
        <v>62700</v>
      </c>
      <c r="M17" s="32">
        <v>1000</v>
      </c>
      <c r="N17" s="32">
        <v>600000</v>
      </c>
      <c r="O17" s="32">
        <v>95000</v>
      </c>
      <c r="P17" s="32">
        <v>2362</v>
      </c>
      <c r="Q17" s="32">
        <v>600000</v>
      </c>
      <c r="R17" s="32">
        <v>12000</v>
      </c>
      <c r="S17" s="32">
        <v>600000</v>
      </c>
      <c r="T17" s="33">
        <v>0</v>
      </c>
      <c r="U17" s="33">
        <v>0</v>
      </c>
      <c r="V17" s="32">
        <v>2000</v>
      </c>
      <c r="W17" s="32">
        <v>663000</v>
      </c>
      <c r="X17" s="33">
        <v>500</v>
      </c>
      <c r="Y17" s="32">
        <v>1160000</v>
      </c>
      <c r="Z17" s="32">
        <v>7500</v>
      </c>
      <c r="AA17" s="33">
        <v>100</v>
      </c>
      <c r="AB17" s="32">
        <v>120000</v>
      </c>
      <c r="AC17" s="33">
        <v>100</v>
      </c>
      <c r="AD17" s="33">
        <v>50</v>
      </c>
      <c r="AE17" s="32">
        <v>30000</v>
      </c>
      <c r="AF17" s="32">
        <v>2815000</v>
      </c>
      <c r="AG17" s="33">
        <v>500</v>
      </c>
      <c r="AH17" s="33">
        <v>400</v>
      </c>
      <c r="AI17" s="32">
        <v>150000</v>
      </c>
      <c r="AJ17" s="32">
        <v>20000</v>
      </c>
      <c r="AK17" s="32">
        <v>350000</v>
      </c>
      <c r="AL17" s="32">
        <v>300000</v>
      </c>
      <c r="AM17" s="33">
        <v>16</v>
      </c>
      <c r="AN17" s="33">
        <v>19</v>
      </c>
      <c r="AO17" s="33">
        <v>0</v>
      </c>
      <c r="AP17" s="33">
        <v>7</v>
      </c>
      <c r="AQ17" s="33">
        <v>9</v>
      </c>
      <c r="AR17" s="33">
        <v>0</v>
      </c>
      <c r="AS17" s="32">
        <v>10000</v>
      </c>
      <c r="AT17" s="33">
        <v>0</v>
      </c>
      <c r="AU17" s="32">
        <v>8500</v>
      </c>
      <c r="AV17" s="32">
        <v>2100000</v>
      </c>
      <c r="AW17" s="32">
        <v>40000</v>
      </c>
      <c r="AX17" s="33">
        <v>0</v>
      </c>
      <c r="AY17" s="33">
        <v>0</v>
      </c>
    </row>
    <row r="18" spans="1:5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25"/>
      <c r="U18" s="25"/>
      <c r="V18" s="33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33"/>
      <c r="AI18" s="25"/>
      <c r="AJ18" s="33"/>
      <c r="AK18" s="33"/>
      <c r="AL18" s="33"/>
      <c r="AM18" s="33"/>
      <c r="AN18" s="33"/>
      <c r="AO18" s="33"/>
      <c r="AP18" s="25"/>
      <c r="AQ18" s="33"/>
      <c r="AR18" s="25"/>
      <c r="AS18" s="33"/>
      <c r="AT18" s="25"/>
      <c r="AU18" s="25"/>
      <c r="AV18" s="33"/>
      <c r="AW18" s="25"/>
      <c r="AX18" s="25"/>
      <c r="AY18" s="25"/>
    </row>
    <row r="19" spans="1:51" x14ac:dyDescent="0.2">
      <c r="A19" s="49" t="s">
        <v>160</v>
      </c>
      <c r="B19" s="33" t="s">
        <v>161</v>
      </c>
      <c r="C19" s="33" t="s">
        <v>129</v>
      </c>
      <c r="D19" s="33" t="s">
        <v>162</v>
      </c>
      <c r="E19" s="33" t="s">
        <v>129</v>
      </c>
      <c r="F19" s="33" t="s">
        <v>129</v>
      </c>
      <c r="G19" s="33" t="s">
        <v>129</v>
      </c>
      <c r="H19" s="33" t="s">
        <v>129</v>
      </c>
      <c r="I19" s="33" t="s">
        <v>129</v>
      </c>
      <c r="J19" s="33" t="s">
        <v>163</v>
      </c>
      <c r="K19" s="33" t="s">
        <v>141</v>
      </c>
      <c r="L19" s="33" t="s">
        <v>129</v>
      </c>
      <c r="M19" s="33" t="s">
        <v>124</v>
      </c>
      <c r="N19" s="33" t="s">
        <v>133</v>
      </c>
      <c r="O19" s="33" t="s">
        <v>129</v>
      </c>
      <c r="P19" s="33" t="s">
        <v>110</v>
      </c>
      <c r="Q19" s="33" t="s">
        <v>129</v>
      </c>
      <c r="R19" s="33" t="s">
        <v>164</v>
      </c>
      <c r="S19" s="33" t="s">
        <v>165</v>
      </c>
      <c r="T19" s="33" t="s">
        <v>129</v>
      </c>
      <c r="U19" s="33" t="s">
        <v>166</v>
      </c>
      <c r="V19" s="33" t="s">
        <v>167</v>
      </c>
      <c r="W19" s="33" t="s">
        <v>129</v>
      </c>
      <c r="X19" s="33" t="s">
        <v>129</v>
      </c>
      <c r="Y19" s="33" t="s">
        <v>133</v>
      </c>
      <c r="Z19" s="33" t="s">
        <v>129</v>
      </c>
      <c r="AA19" s="33" t="s">
        <v>129</v>
      </c>
      <c r="AB19" s="33" t="s">
        <v>129</v>
      </c>
      <c r="AC19" s="33" t="s">
        <v>129</v>
      </c>
      <c r="AD19" s="33" t="s">
        <v>129</v>
      </c>
      <c r="AE19" s="33" t="s">
        <v>168</v>
      </c>
      <c r="AF19" s="33" t="s">
        <v>129</v>
      </c>
      <c r="AG19" s="33" t="s">
        <v>129</v>
      </c>
      <c r="AH19" s="33" t="s">
        <v>129</v>
      </c>
      <c r="AI19" s="33" t="s">
        <v>129</v>
      </c>
      <c r="AJ19" s="33" t="s">
        <v>169</v>
      </c>
      <c r="AK19" s="33" t="s">
        <v>129</v>
      </c>
      <c r="AL19" s="33" t="s">
        <v>170</v>
      </c>
      <c r="AM19" s="33" t="s">
        <v>129</v>
      </c>
      <c r="AN19" s="33" t="s">
        <v>129</v>
      </c>
      <c r="AO19" s="33" t="s">
        <v>129</v>
      </c>
      <c r="AP19" s="33" t="s">
        <v>129</v>
      </c>
      <c r="AQ19" s="33" t="s">
        <v>153</v>
      </c>
      <c r="AR19" s="33" t="s">
        <v>129</v>
      </c>
      <c r="AS19" s="33" t="s">
        <v>129</v>
      </c>
      <c r="AT19" s="33" t="s">
        <v>129</v>
      </c>
      <c r="AU19" s="25" t="s">
        <v>171</v>
      </c>
      <c r="AV19" s="33" t="s">
        <v>145</v>
      </c>
      <c r="AW19" s="33" t="s">
        <v>172</v>
      </c>
      <c r="AX19" s="33" t="s">
        <v>129</v>
      </c>
      <c r="AY19" s="33" t="s">
        <v>129</v>
      </c>
    </row>
    <row r="20" spans="1:51" x14ac:dyDescent="0.2">
      <c r="A20" s="33">
        <v>1</v>
      </c>
      <c r="B20" s="32">
        <v>287280</v>
      </c>
      <c r="C20" s="33">
        <v>0</v>
      </c>
      <c r="D20" s="32">
        <v>2500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2">
        <v>452000</v>
      </c>
      <c r="K20" s="32">
        <v>500000</v>
      </c>
      <c r="L20" s="33">
        <v>0</v>
      </c>
      <c r="M20" s="33">
        <v>550</v>
      </c>
      <c r="N20" s="32">
        <v>100000</v>
      </c>
      <c r="O20" s="33">
        <v>0</v>
      </c>
      <c r="P20" s="32">
        <v>3900</v>
      </c>
      <c r="Q20" s="33">
        <v>0</v>
      </c>
      <c r="R20" s="32">
        <v>29829</v>
      </c>
      <c r="S20" s="32">
        <v>712857</v>
      </c>
      <c r="T20" s="33">
        <v>0</v>
      </c>
      <c r="U20" s="32">
        <v>94500</v>
      </c>
      <c r="V20" s="32">
        <v>30000</v>
      </c>
      <c r="W20" s="33">
        <v>0</v>
      </c>
      <c r="X20" s="33">
        <v>0</v>
      </c>
      <c r="Y20" s="32">
        <v>400000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2">
        <v>4000</v>
      </c>
      <c r="AF20" s="33">
        <v>0</v>
      </c>
      <c r="AG20" s="33">
        <v>0</v>
      </c>
      <c r="AH20" s="33">
        <v>0</v>
      </c>
      <c r="AI20" s="33">
        <v>0</v>
      </c>
      <c r="AJ20" s="32">
        <v>10000</v>
      </c>
      <c r="AK20" s="33">
        <v>0</v>
      </c>
      <c r="AL20" s="32">
        <v>20000</v>
      </c>
      <c r="AM20" s="33">
        <v>0</v>
      </c>
      <c r="AN20" s="33">
        <v>0</v>
      </c>
      <c r="AO20" s="33">
        <v>0</v>
      </c>
      <c r="AP20" s="33">
        <v>0</v>
      </c>
      <c r="AQ20" s="33">
        <v>4</v>
      </c>
      <c r="AR20" s="33">
        <v>0</v>
      </c>
      <c r="AS20" s="33">
        <v>0</v>
      </c>
      <c r="AT20" s="33">
        <v>0</v>
      </c>
      <c r="AU20" s="32">
        <v>2400</v>
      </c>
      <c r="AV20" s="32">
        <v>181000</v>
      </c>
      <c r="AW20" s="32">
        <v>5000</v>
      </c>
      <c r="AX20" s="33">
        <v>0</v>
      </c>
      <c r="AY20" s="33">
        <v>0</v>
      </c>
    </row>
    <row r="21" spans="1:51" x14ac:dyDescent="0.2">
      <c r="A21" s="33">
        <v>2</v>
      </c>
      <c r="B21" s="32">
        <v>287280</v>
      </c>
      <c r="C21" s="33">
        <v>0</v>
      </c>
      <c r="D21" s="32">
        <v>2500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2">
        <v>722000</v>
      </c>
      <c r="K21" s="32">
        <v>500000</v>
      </c>
      <c r="L21" s="33">
        <v>0</v>
      </c>
      <c r="M21" s="33">
        <v>660</v>
      </c>
      <c r="N21" s="32">
        <v>100000</v>
      </c>
      <c r="O21" s="33">
        <v>0</v>
      </c>
      <c r="P21" s="32">
        <v>9000</v>
      </c>
      <c r="Q21" s="33">
        <v>0</v>
      </c>
      <c r="R21" s="32">
        <v>29829</v>
      </c>
      <c r="S21" s="32">
        <v>712857</v>
      </c>
      <c r="T21" s="33">
        <v>0</v>
      </c>
      <c r="U21" s="32">
        <v>90000</v>
      </c>
      <c r="V21" s="32">
        <v>30000</v>
      </c>
      <c r="W21" s="33">
        <v>0</v>
      </c>
      <c r="X21" s="33">
        <v>0</v>
      </c>
      <c r="Y21" s="32">
        <v>400000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2">
        <v>1600</v>
      </c>
      <c r="AF21" s="33">
        <v>0</v>
      </c>
      <c r="AG21" s="33">
        <v>0</v>
      </c>
      <c r="AH21" s="33">
        <v>0</v>
      </c>
      <c r="AI21" s="33">
        <v>0</v>
      </c>
      <c r="AJ21" s="32">
        <v>10000</v>
      </c>
      <c r="AK21" s="33">
        <v>0</v>
      </c>
      <c r="AL21" s="32">
        <v>20000</v>
      </c>
      <c r="AM21" s="33">
        <v>0</v>
      </c>
      <c r="AN21" s="33">
        <v>0</v>
      </c>
      <c r="AO21" s="33">
        <v>0</v>
      </c>
      <c r="AP21" s="33">
        <v>0</v>
      </c>
      <c r="AQ21" s="33">
        <v>4</v>
      </c>
      <c r="AR21" s="33">
        <v>0</v>
      </c>
      <c r="AS21" s="33">
        <v>0</v>
      </c>
      <c r="AT21" s="33">
        <v>0</v>
      </c>
      <c r="AU21" s="32">
        <v>2400</v>
      </c>
      <c r="AV21" s="32">
        <v>55000</v>
      </c>
      <c r="AW21" s="32">
        <v>5000</v>
      </c>
      <c r="AX21" s="33">
        <v>0</v>
      </c>
      <c r="AY21" s="33">
        <v>0</v>
      </c>
    </row>
    <row r="22" spans="1:51" x14ac:dyDescent="0.2">
      <c r="A22" s="33">
        <v>3</v>
      </c>
      <c r="B22" s="32">
        <v>287280</v>
      </c>
      <c r="C22" s="33">
        <v>0</v>
      </c>
      <c r="D22" s="32">
        <v>2400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2">
        <v>182000</v>
      </c>
      <c r="K22" s="32">
        <v>500000</v>
      </c>
      <c r="L22" s="33">
        <v>0</v>
      </c>
      <c r="M22" s="33">
        <v>770</v>
      </c>
      <c r="N22" s="32">
        <v>100000</v>
      </c>
      <c r="O22" s="33">
        <v>0</v>
      </c>
      <c r="P22" s="32">
        <v>7800</v>
      </c>
      <c r="Q22" s="33">
        <v>0</v>
      </c>
      <c r="R22" s="32">
        <v>29829</v>
      </c>
      <c r="S22" s="32">
        <v>712857</v>
      </c>
      <c r="T22" s="33">
        <v>0</v>
      </c>
      <c r="U22" s="32">
        <v>96750</v>
      </c>
      <c r="V22" s="32">
        <v>30000</v>
      </c>
      <c r="W22" s="33">
        <v>0</v>
      </c>
      <c r="X22" s="33">
        <v>0</v>
      </c>
      <c r="Y22" s="32">
        <v>400000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2">
        <v>2400</v>
      </c>
      <c r="AF22" s="33">
        <v>0</v>
      </c>
      <c r="AG22" s="33">
        <v>0</v>
      </c>
      <c r="AH22" s="33">
        <v>0</v>
      </c>
      <c r="AI22" s="33">
        <v>0</v>
      </c>
      <c r="AJ22" s="32">
        <v>10000</v>
      </c>
      <c r="AK22" s="33">
        <v>0</v>
      </c>
      <c r="AL22" s="32">
        <v>20000</v>
      </c>
      <c r="AM22" s="33">
        <v>0</v>
      </c>
      <c r="AN22" s="33">
        <v>0</v>
      </c>
      <c r="AO22" s="33">
        <v>0</v>
      </c>
      <c r="AP22" s="33">
        <v>0</v>
      </c>
      <c r="AQ22" s="33">
        <v>4</v>
      </c>
      <c r="AR22" s="33">
        <v>0</v>
      </c>
      <c r="AS22" s="33">
        <v>0</v>
      </c>
      <c r="AT22" s="33">
        <v>0</v>
      </c>
      <c r="AU22" s="32">
        <v>2400</v>
      </c>
      <c r="AV22" s="32">
        <v>85000</v>
      </c>
      <c r="AW22" s="32">
        <v>5000</v>
      </c>
      <c r="AX22" s="33">
        <v>0</v>
      </c>
      <c r="AY22" s="33">
        <v>0</v>
      </c>
    </row>
    <row r="23" spans="1:51" x14ac:dyDescent="0.2">
      <c r="A23" s="33">
        <v>4</v>
      </c>
      <c r="B23" s="32">
        <v>287280</v>
      </c>
      <c r="C23" s="33">
        <v>0</v>
      </c>
      <c r="D23" s="32">
        <v>2500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2">
        <v>722000</v>
      </c>
      <c r="K23" s="32">
        <v>500000</v>
      </c>
      <c r="L23" s="33">
        <v>0</v>
      </c>
      <c r="M23" s="33">
        <v>550</v>
      </c>
      <c r="N23" s="32">
        <v>100000</v>
      </c>
      <c r="O23" s="33">
        <v>0</v>
      </c>
      <c r="P23" s="32">
        <v>15600</v>
      </c>
      <c r="Q23" s="33">
        <v>0</v>
      </c>
      <c r="R23" s="32">
        <v>29829</v>
      </c>
      <c r="S23" s="32">
        <v>712857</v>
      </c>
      <c r="T23" s="33">
        <v>0</v>
      </c>
      <c r="U23" s="32">
        <v>78750</v>
      </c>
      <c r="V23" s="32">
        <v>30000</v>
      </c>
      <c r="W23" s="33">
        <v>0</v>
      </c>
      <c r="X23" s="33">
        <v>0</v>
      </c>
      <c r="Y23" s="32">
        <v>400000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2">
        <v>1400</v>
      </c>
      <c r="AF23" s="33">
        <v>0</v>
      </c>
      <c r="AG23" s="33">
        <v>0</v>
      </c>
      <c r="AH23" s="33">
        <v>0</v>
      </c>
      <c r="AI23" s="33">
        <v>0</v>
      </c>
      <c r="AJ23" s="32">
        <v>10000</v>
      </c>
      <c r="AK23" s="33">
        <v>0</v>
      </c>
      <c r="AL23" s="32">
        <v>20000</v>
      </c>
      <c r="AM23" s="33">
        <v>0</v>
      </c>
      <c r="AN23" s="33">
        <v>0</v>
      </c>
      <c r="AO23" s="33">
        <v>0</v>
      </c>
      <c r="AP23" s="33">
        <v>0</v>
      </c>
      <c r="AQ23" s="33">
        <v>4</v>
      </c>
      <c r="AR23" s="33">
        <v>0</v>
      </c>
      <c r="AS23" s="33">
        <v>0</v>
      </c>
      <c r="AT23" s="33">
        <v>0</v>
      </c>
      <c r="AU23" s="32">
        <v>2400</v>
      </c>
      <c r="AV23" s="32">
        <v>41000</v>
      </c>
      <c r="AW23" s="32">
        <v>5000</v>
      </c>
      <c r="AX23" s="33">
        <v>0</v>
      </c>
      <c r="AY23" s="33">
        <v>0</v>
      </c>
    </row>
    <row r="24" spans="1:51" x14ac:dyDescent="0.2">
      <c r="A24" s="33">
        <v>5</v>
      </c>
      <c r="B24" s="32">
        <v>287280</v>
      </c>
      <c r="C24" s="33">
        <v>0</v>
      </c>
      <c r="D24" s="32">
        <v>2600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2">
        <v>342000</v>
      </c>
      <c r="K24" s="32">
        <v>500000</v>
      </c>
      <c r="L24" s="33">
        <v>0</v>
      </c>
      <c r="M24" s="33">
        <v>660</v>
      </c>
      <c r="N24" s="32">
        <v>100000</v>
      </c>
      <c r="O24" s="33">
        <v>0</v>
      </c>
      <c r="P24" s="32">
        <v>3000</v>
      </c>
      <c r="Q24" s="33">
        <v>0</v>
      </c>
      <c r="R24" s="32">
        <v>29829</v>
      </c>
      <c r="S24" s="32">
        <v>712857</v>
      </c>
      <c r="T24" s="33">
        <v>0</v>
      </c>
      <c r="U24" s="32">
        <v>78750</v>
      </c>
      <c r="V24" s="32">
        <v>30000</v>
      </c>
      <c r="W24" s="33">
        <v>0</v>
      </c>
      <c r="X24" s="33">
        <v>0</v>
      </c>
      <c r="Y24" s="32">
        <v>400000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2">
        <v>3200</v>
      </c>
      <c r="AF24" s="33">
        <v>0</v>
      </c>
      <c r="AG24" s="33">
        <v>0</v>
      </c>
      <c r="AH24" s="33">
        <v>0</v>
      </c>
      <c r="AI24" s="33">
        <v>0</v>
      </c>
      <c r="AJ24" s="32">
        <v>10000</v>
      </c>
      <c r="AK24" s="33">
        <v>0</v>
      </c>
      <c r="AL24" s="32">
        <v>20000</v>
      </c>
      <c r="AM24" s="33">
        <v>0</v>
      </c>
      <c r="AN24" s="33">
        <v>0</v>
      </c>
      <c r="AO24" s="33">
        <v>0</v>
      </c>
      <c r="AP24" s="33">
        <v>0</v>
      </c>
      <c r="AQ24" s="33">
        <v>4</v>
      </c>
      <c r="AR24" s="33">
        <v>0</v>
      </c>
      <c r="AS24" s="33">
        <v>0</v>
      </c>
      <c r="AT24" s="33">
        <v>0</v>
      </c>
      <c r="AU24" s="32">
        <v>2400</v>
      </c>
      <c r="AV24" s="33">
        <v>99000</v>
      </c>
      <c r="AW24" s="32">
        <v>5000</v>
      </c>
      <c r="AX24" s="33">
        <v>0</v>
      </c>
      <c r="AY24" s="33">
        <v>0</v>
      </c>
    </row>
    <row r="25" spans="1:5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33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x14ac:dyDescent="0.2">
      <c r="A26" s="49" t="s">
        <v>173</v>
      </c>
      <c r="B26" s="33" t="s">
        <v>133</v>
      </c>
      <c r="C26" s="33" t="s">
        <v>129</v>
      </c>
      <c r="D26" s="33" t="s">
        <v>174</v>
      </c>
      <c r="E26" s="33" t="s">
        <v>129</v>
      </c>
      <c r="F26" s="33" t="s">
        <v>129</v>
      </c>
      <c r="G26" s="33" t="s">
        <v>129</v>
      </c>
      <c r="H26" s="33" t="s">
        <v>129</v>
      </c>
      <c r="I26" s="33" t="s">
        <v>129</v>
      </c>
      <c r="J26" s="33" t="s">
        <v>129</v>
      </c>
      <c r="K26" s="33" t="s">
        <v>129</v>
      </c>
      <c r="L26" s="33" t="s">
        <v>129</v>
      </c>
      <c r="M26" s="33" t="s">
        <v>171</v>
      </c>
      <c r="N26" s="33" t="s">
        <v>129</v>
      </c>
      <c r="O26" s="33" t="s">
        <v>129</v>
      </c>
      <c r="P26" s="33" t="s">
        <v>133</v>
      </c>
      <c r="Q26" s="33" t="s">
        <v>129</v>
      </c>
      <c r="R26" s="33" t="s">
        <v>129</v>
      </c>
      <c r="S26" s="33" t="s">
        <v>133</v>
      </c>
      <c r="T26" s="33" t="s">
        <v>129</v>
      </c>
      <c r="U26" s="33" t="s">
        <v>174</v>
      </c>
      <c r="V26" s="33" t="s">
        <v>129</v>
      </c>
      <c r="W26" s="33" t="s">
        <v>129</v>
      </c>
      <c r="X26" s="33" t="s">
        <v>129</v>
      </c>
      <c r="Y26" s="33" t="s">
        <v>129</v>
      </c>
      <c r="Z26" s="33" t="s">
        <v>129</v>
      </c>
      <c r="AA26" s="33" t="s">
        <v>129</v>
      </c>
      <c r="AB26" s="33" t="s">
        <v>129</v>
      </c>
      <c r="AC26" s="33" t="s">
        <v>129</v>
      </c>
      <c r="AD26" s="33" t="s">
        <v>129</v>
      </c>
      <c r="AE26" s="33" t="s">
        <v>133</v>
      </c>
      <c r="AF26" s="33" t="s">
        <v>129</v>
      </c>
      <c r="AG26" s="33" t="s">
        <v>129</v>
      </c>
      <c r="AH26" s="33" t="s">
        <v>129</v>
      </c>
      <c r="AI26" s="33" t="s">
        <v>129</v>
      </c>
      <c r="AJ26" s="33" t="s">
        <v>129</v>
      </c>
      <c r="AK26" s="33" t="s">
        <v>129</v>
      </c>
      <c r="AL26" s="33" t="s">
        <v>129</v>
      </c>
      <c r="AM26" s="33" t="s">
        <v>129</v>
      </c>
      <c r="AN26" s="33" t="s">
        <v>129</v>
      </c>
      <c r="AO26" s="33" t="s">
        <v>129</v>
      </c>
      <c r="AP26" s="33" t="s">
        <v>129</v>
      </c>
      <c r="AQ26" s="33" t="s">
        <v>129</v>
      </c>
      <c r="AR26" s="33" t="s">
        <v>129</v>
      </c>
      <c r="AS26" s="33" t="s">
        <v>129</v>
      </c>
      <c r="AT26" s="33" t="s">
        <v>129</v>
      </c>
      <c r="AU26" s="33" t="s">
        <v>129</v>
      </c>
      <c r="AV26" s="33" t="s">
        <v>129</v>
      </c>
      <c r="AW26" s="33" t="s">
        <v>129</v>
      </c>
      <c r="AX26" s="33" t="s">
        <v>129</v>
      </c>
      <c r="AY26" s="33" t="s">
        <v>129</v>
      </c>
    </row>
    <row r="27" spans="1:51" x14ac:dyDescent="0.2">
      <c r="A27" s="33">
        <v>1</v>
      </c>
      <c r="B27" s="32">
        <v>100000</v>
      </c>
      <c r="C27" s="33">
        <v>0</v>
      </c>
      <c r="D27" s="32">
        <v>2000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100</v>
      </c>
      <c r="N27" s="33">
        <v>0</v>
      </c>
      <c r="O27" s="33">
        <v>0</v>
      </c>
      <c r="P27" s="32">
        <v>1000</v>
      </c>
      <c r="Q27" s="33">
        <v>0</v>
      </c>
      <c r="R27" s="33">
        <v>0</v>
      </c>
      <c r="S27" s="32">
        <v>600000</v>
      </c>
      <c r="T27" s="33">
        <v>0</v>
      </c>
      <c r="U27" s="32">
        <v>61875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/>
      <c r="AD27" s="33">
        <v>0</v>
      </c>
      <c r="AE27" s="33">
        <v>500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</row>
    <row r="28" spans="1:51" x14ac:dyDescent="0.2">
      <c r="A28" s="33">
        <v>2</v>
      </c>
      <c r="B28" s="32">
        <v>100000</v>
      </c>
      <c r="C28" s="33">
        <v>0</v>
      </c>
      <c r="D28" s="32">
        <v>2800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100</v>
      </c>
      <c r="N28" s="33">
        <v>0</v>
      </c>
      <c r="O28" s="33">
        <v>0</v>
      </c>
      <c r="P28" s="32">
        <v>1000</v>
      </c>
      <c r="Q28" s="33">
        <v>0</v>
      </c>
      <c r="R28" s="33">
        <v>0</v>
      </c>
      <c r="S28" s="32">
        <v>600000</v>
      </c>
      <c r="T28" s="33">
        <v>0</v>
      </c>
      <c r="U28" s="32">
        <v>56250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/>
      <c r="AD28" s="33">
        <v>0</v>
      </c>
      <c r="AE28" s="33">
        <v>500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</row>
    <row r="29" spans="1:51" x14ac:dyDescent="0.2">
      <c r="A29" s="33">
        <v>3</v>
      </c>
      <c r="B29" s="32">
        <v>100000</v>
      </c>
      <c r="C29" s="33">
        <v>0</v>
      </c>
      <c r="D29" s="32">
        <v>2000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100</v>
      </c>
      <c r="N29" s="33">
        <v>0</v>
      </c>
      <c r="O29" s="33">
        <v>0</v>
      </c>
      <c r="P29" s="32">
        <v>1000</v>
      </c>
      <c r="Q29" s="33">
        <v>0</v>
      </c>
      <c r="R29" s="33">
        <v>0</v>
      </c>
      <c r="S29" s="32">
        <v>600000</v>
      </c>
      <c r="T29" s="33">
        <v>0</v>
      </c>
      <c r="U29" s="32">
        <v>39375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/>
      <c r="AD29" s="33">
        <v>0</v>
      </c>
      <c r="AE29" s="33">
        <v>500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</row>
    <row r="30" spans="1:51" x14ac:dyDescent="0.2">
      <c r="A30" s="33">
        <v>4</v>
      </c>
      <c r="B30" s="32">
        <v>100000</v>
      </c>
      <c r="C30" s="33">
        <v>0</v>
      </c>
      <c r="D30" s="32">
        <v>2000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100</v>
      </c>
      <c r="N30" s="33">
        <v>0</v>
      </c>
      <c r="O30" s="33">
        <v>0</v>
      </c>
      <c r="P30" s="32">
        <v>1000</v>
      </c>
      <c r="Q30" s="33">
        <v>0</v>
      </c>
      <c r="R30" s="33">
        <v>0</v>
      </c>
      <c r="S30" s="32">
        <v>600000</v>
      </c>
      <c r="T30" s="33">
        <v>0</v>
      </c>
      <c r="U30" s="32">
        <v>45000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/>
      <c r="AD30" s="33">
        <v>0</v>
      </c>
      <c r="AE30" s="33">
        <v>500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</row>
    <row r="31" spans="1:51" x14ac:dyDescent="0.2">
      <c r="A31" s="33">
        <v>5</v>
      </c>
      <c r="B31" s="32">
        <v>100000</v>
      </c>
      <c r="C31" s="33">
        <v>0</v>
      </c>
      <c r="D31" s="32">
        <v>1550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100</v>
      </c>
      <c r="N31" s="33">
        <v>0</v>
      </c>
      <c r="O31" s="33">
        <v>0</v>
      </c>
      <c r="P31" s="32">
        <v>1000</v>
      </c>
      <c r="Q31" s="33">
        <v>0</v>
      </c>
      <c r="R31" s="33">
        <v>0</v>
      </c>
      <c r="S31" s="32">
        <v>600000</v>
      </c>
      <c r="T31" s="33">
        <v>0</v>
      </c>
      <c r="U31" s="32">
        <v>45000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/>
      <c r="AD31" s="33">
        <v>0</v>
      </c>
      <c r="AE31" s="33">
        <v>500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</row>
    <row r="32" spans="1:5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1:51" x14ac:dyDescent="0.2">
      <c r="A33" s="49" t="s">
        <v>175</v>
      </c>
      <c r="B33" s="33">
        <v>0</v>
      </c>
      <c r="C33" s="33">
        <v>0</v>
      </c>
      <c r="D33" s="32">
        <v>2070</v>
      </c>
      <c r="E33" s="32">
        <v>35000</v>
      </c>
      <c r="F33" s="32">
        <v>35000</v>
      </c>
      <c r="G33" s="33">
        <v>0</v>
      </c>
      <c r="H33" s="33">
        <v>0</v>
      </c>
      <c r="I33" s="32">
        <v>200000</v>
      </c>
      <c r="J33" s="33">
        <v>0</v>
      </c>
      <c r="K33" s="46">
        <v>10000000</v>
      </c>
      <c r="L33" s="32">
        <v>570000</v>
      </c>
      <c r="M33" s="33">
        <v>0</v>
      </c>
      <c r="N33" s="33">
        <v>0</v>
      </c>
      <c r="O33" s="33">
        <v>0</v>
      </c>
      <c r="P33" s="33">
        <v>0</v>
      </c>
      <c r="Q33" s="32">
        <v>3600000</v>
      </c>
      <c r="R33" s="32">
        <v>14000</v>
      </c>
      <c r="S33" s="33">
        <v>0</v>
      </c>
      <c r="T33" s="35">
        <v>1386000</v>
      </c>
      <c r="U33" s="32">
        <v>49500</v>
      </c>
      <c r="V33" s="32">
        <v>30000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500</v>
      </c>
      <c r="AD33" s="33">
        <v>0</v>
      </c>
      <c r="AE33" s="32">
        <v>10000</v>
      </c>
      <c r="AF33" s="33">
        <v>0</v>
      </c>
      <c r="AG33" s="32">
        <v>1000</v>
      </c>
      <c r="AH33" s="25">
        <v>1000</v>
      </c>
      <c r="AI33" s="25">
        <v>0</v>
      </c>
      <c r="AJ33" s="25">
        <v>0</v>
      </c>
      <c r="AK33" s="25">
        <v>0</v>
      </c>
      <c r="AL33" s="32">
        <v>7500</v>
      </c>
      <c r="AM33" s="33">
        <v>4</v>
      </c>
      <c r="AN33" s="33">
        <v>0</v>
      </c>
      <c r="AO33" s="33">
        <v>30</v>
      </c>
      <c r="AP33" s="33">
        <v>0</v>
      </c>
      <c r="AQ33" s="33">
        <v>0</v>
      </c>
      <c r="AR33" s="33">
        <v>1</v>
      </c>
      <c r="AS33" s="33">
        <v>0</v>
      </c>
      <c r="AT33" s="33">
        <v>0</v>
      </c>
      <c r="AU33" s="25">
        <v>0</v>
      </c>
      <c r="AV33" s="25">
        <v>0</v>
      </c>
      <c r="AW33" s="25">
        <v>5000</v>
      </c>
      <c r="AX33" s="25">
        <v>2000</v>
      </c>
      <c r="AY33" s="25">
        <v>0</v>
      </c>
    </row>
    <row r="34" spans="1:51" x14ac:dyDescent="0.2">
      <c r="A34" s="49" t="s">
        <v>176</v>
      </c>
      <c r="B34" s="50">
        <v>0</v>
      </c>
      <c r="C34" s="50">
        <v>0</v>
      </c>
      <c r="D34" s="50">
        <v>0.19</v>
      </c>
      <c r="E34" s="50">
        <v>3.65</v>
      </c>
      <c r="F34" s="50">
        <v>3.65</v>
      </c>
      <c r="G34" s="50">
        <v>0</v>
      </c>
      <c r="H34" s="50">
        <v>0</v>
      </c>
      <c r="I34" s="50">
        <v>0.1</v>
      </c>
      <c r="J34" s="50">
        <v>0</v>
      </c>
      <c r="K34" s="50">
        <v>10</v>
      </c>
      <c r="L34" s="50">
        <v>6</v>
      </c>
      <c r="M34" s="50">
        <v>0</v>
      </c>
      <c r="N34" s="50">
        <v>0</v>
      </c>
      <c r="O34" s="50">
        <v>0</v>
      </c>
      <c r="P34" s="50">
        <v>0</v>
      </c>
      <c r="Q34" s="50">
        <v>3</v>
      </c>
      <c r="R34" s="50">
        <v>0.06</v>
      </c>
      <c r="S34" s="50">
        <v>0</v>
      </c>
      <c r="T34" s="50">
        <v>0.96</v>
      </c>
      <c r="U34" s="50">
        <v>0.25</v>
      </c>
      <c r="V34" s="50">
        <v>0.56999999999999995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0.01</v>
      </c>
      <c r="AD34" s="50">
        <v>0</v>
      </c>
      <c r="AE34" s="50">
        <v>2</v>
      </c>
      <c r="AF34" s="50">
        <v>0</v>
      </c>
      <c r="AG34" s="50">
        <v>0.42</v>
      </c>
      <c r="AH34" s="50">
        <v>0.5</v>
      </c>
      <c r="AI34" s="50">
        <v>0</v>
      </c>
      <c r="AJ34" s="50">
        <v>0</v>
      </c>
      <c r="AK34" s="50">
        <v>0</v>
      </c>
      <c r="AL34" s="50">
        <v>0.02</v>
      </c>
      <c r="AM34" s="50">
        <v>0.4</v>
      </c>
      <c r="AN34" s="50">
        <v>0</v>
      </c>
      <c r="AO34" s="50">
        <v>0.3</v>
      </c>
      <c r="AP34" s="50">
        <v>0</v>
      </c>
      <c r="AQ34" s="50">
        <v>0</v>
      </c>
      <c r="AR34" s="50">
        <v>0.13</v>
      </c>
      <c r="AS34" s="50">
        <v>0</v>
      </c>
      <c r="AT34" s="50">
        <v>0</v>
      </c>
      <c r="AU34" s="50">
        <v>0</v>
      </c>
      <c r="AV34" s="50">
        <v>0</v>
      </c>
      <c r="AW34" s="50">
        <v>1E-3</v>
      </c>
      <c r="AX34" s="50">
        <v>2E-3</v>
      </c>
      <c r="AY34" s="50">
        <v>0</v>
      </c>
    </row>
    <row r="35" spans="1:5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33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</row>
    <row r="36" spans="1:51" s="47" customFormat="1" ht="160" x14ac:dyDescent="0.2">
      <c r="A36" s="22" t="s">
        <v>84</v>
      </c>
      <c r="B36" s="22" t="s">
        <v>177</v>
      </c>
      <c r="C36" s="22"/>
      <c r="D36" s="22" t="s">
        <v>178</v>
      </c>
      <c r="E36" s="22"/>
      <c r="F36" s="22"/>
      <c r="G36" s="22"/>
      <c r="H36" s="22"/>
      <c r="I36" s="22"/>
      <c r="J36" s="22" t="s">
        <v>179</v>
      </c>
      <c r="K36" s="22"/>
      <c r="L36" s="22"/>
      <c r="M36" s="22"/>
      <c r="N36" s="22" t="s">
        <v>180</v>
      </c>
      <c r="O36" s="22"/>
      <c r="P36" s="22"/>
      <c r="Q36" s="22"/>
      <c r="R36" s="22" t="s">
        <v>181</v>
      </c>
      <c r="S36" s="22"/>
      <c r="T36" s="22" t="s">
        <v>182</v>
      </c>
      <c r="U36" s="22" t="s">
        <v>183</v>
      </c>
      <c r="V36" s="22"/>
      <c r="W36" s="22"/>
      <c r="X36" s="22"/>
      <c r="Y36" s="22"/>
      <c r="Z36" s="22"/>
      <c r="AA36" s="22" t="s">
        <v>184</v>
      </c>
      <c r="AB36" s="22"/>
      <c r="AC36" s="22"/>
      <c r="AD36" s="22"/>
      <c r="AE36" s="22" t="s">
        <v>185</v>
      </c>
      <c r="AF36" s="22"/>
      <c r="AG36" s="22"/>
      <c r="AH36" s="22" t="s">
        <v>186</v>
      </c>
      <c r="AI36" s="22"/>
      <c r="AJ36" s="22"/>
      <c r="AK36" s="22" t="s">
        <v>187</v>
      </c>
      <c r="AL36" s="22" t="s">
        <v>188</v>
      </c>
      <c r="AM36" s="22"/>
      <c r="AN36" s="22"/>
      <c r="AO36" s="22"/>
      <c r="AP36" s="22" t="s">
        <v>189</v>
      </c>
      <c r="AQ36" s="22"/>
      <c r="AR36" s="22" t="s">
        <v>190</v>
      </c>
      <c r="AS36" s="22"/>
      <c r="AT36" s="22" t="s">
        <v>191</v>
      </c>
      <c r="AU36" s="22" t="s">
        <v>192</v>
      </c>
      <c r="AV36" s="22" t="s">
        <v>193</v>
      </c>
      <c r="AW36" s="22" t="s">
        <v>194</v>
      </c>
      <c r="AX36" s="22" t="s">
        <v>195</v>
      </c>
      <c r="AY36" s="22"/>
    </row>
    <row r="37" spans="1:5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33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1:51" s="52" customFormat="1" ht="48" x14ac:dyDescent="0.2">
      <c r="A38" s="22" t="s">
        <v>196</v>
      </c>
      <c r="B38" s="22" t="s">
        <v>197</v>
      </c>
      <c r="C38" s="23">
        <v>2000000</v>
      </c>
      <c r="D38" s="23">
        <v>100000</v>
      </c>
      <c r="E38" s="23">
        <v>12500</v>
      </c>
      <c r="F38" s="23">
        <v>12500</v>
      </c>
      <c r="G38" s="23">
        <v>2000000</v>
      </c>
      <c r="H38" s="23">
        <v>1000</v>
      </c>
      <c r="I38" s="23">
        <v>6000000</v>
      </c>
      <c r="J38" s="23">
        <v>1000000</v>
      </c>
      <c r="K38" s="23">
        <v>1500000</v>
      </c>
      <c r="L38" s="23">
        <v>1520000</v>
      </c>
      <c r="M38" s="23">
        <v>10000</v>
      </c>
      <c r="N38" s="23">
        <v>1000000</v>
      </c>
      <c r="O38" s="23">
        <v>1250000</v>
      </c>
      <c r="P38" s="23">
        <v>40000</v>
      </c>
      <c r="Q38" s="23">
        <v>1800000</v>
      </c>
      <c r="R38" s="23">
        <v>100000</v>
      </c>
      <c r="S38" s="23">
        <v>6000000</v>
      </c>
      <c r="T38" s="23">
        <v>5000000</v>
      </c>
      <c r="U38" s="23">
        <v>1000000</v>
      </c>
      <c r="V38" s="23">
        <v>50000</v>
      </c>
      <c r="W38" s="22" t="s">
        <v>198</v>
      </c>
      <c r="X38" s="22">
        <v>2000</v>
      </c>
      <c r="Y38" s="23">
        <v>3000000</v>
      </c>
      <c r="Z38" s="23">
        <v>30000</v>
      </c>
      <c r="AA38" s="23">
        <v>12000</v>
      </c>
      <c r="AB38" s="23">
        <v>1400000</v>
      </c>
      <c r="AC38" s="23">
        <v>5000</v>
      </c>
      <c r="AD38" s="23">
        <v>40000</v>
      </c>
      <c r="AE38" s="22" t="s">
        <v>199</v>
      </c>
      <c r="AF38" s="22" t="s">
        <v>198</v>
      </c>
      <c r="AG38" s="22" t="s">
        <v>200</v>
      </c>
      <c r="AH38" s="23">
        <v>15000</v>
      </c>
      <c r="AI38" s="23">
        <v>2000000</v>
      </c>
      <c r="AJ38" s="23">
        <v>2000000</v>
      </c>
      <c r="AK38" s="23">
        <v>100000</v>
      </c>
      <c r="AL38" s="23">
        <v>200000</v>
      </c>
      <c r="AM38" s="22" t="s">
        <v>201</v>
      </c>
      <c r="AN38" s="22" t="s">
        <v>202</v>
      </c>
      <c r="AO38" s="22" t="s">
        <v>203</v>
      </c>
      <c r="AP38" s="22" t="s">
        <v>204</v>
      </c>
      <c r="AQ38" s="22" t="s">
        <v>205</v>
      </c>
      <c r="AR38" s="22" t="s">
        <v>206</v>
      </c>
      <c r="AS38" s="22" t="s">
        <v>207</v>
      </c>
      <c r="AT38" s="22" t="s">
        <v>208</v>
      </c>
      <c r="AU38" s="22" t="s">
        <v>207</v>
      </c>
      <c r="AV38" s="22" t="s">
        <v>209</v>
      </c>
      <c r="AW38" s="22" t="s">
        <v>210</v>
      </c>
      <c r="AX38" s="22" t="s">
        <v>211</v>
      </c>
      <c r="AY38" s="22" t="s">
        <v>212</v>
      </c>
    </row>
    <row r="39" spans="1:5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33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33"/>
      <c r="AT39" s="25"/>
      <c r="AU39" s="25"/>
      <c r="AV39" s="25"/>
      <c r="AW39" s="25"/>
      <c r="AX39" s="25"/>
      <c r="AY39" s="25"/>
    </row>
    <row r="40" spans="1:51" x14ac:dyDescent="0.2">
      <c r="A40" s="49" t="s">
        <v>213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25"/>
      <c r="R40" s="33"/>
      <c r="S40" s="33"/>
      <c r="T40" s="25"/>
      <c r="U40" s="33"/>
      <c r="V40" s="25"/>
      <c r="W40" s="33"/>
      <c r="X40" s="25"/>
      <c r="Y40" s="25"/>
      <c r="Z40" s="25"/>
      <c r="AA40" s="25"/>
      <c r="AB40" s="25"/>
      <c r="AC40" s="33"/>
      <c r="AD40" s="25"/>
      <c r="AE40" s="33"/>
      <c r="AF40" s="33"/>
      <c r="AG40" s="33"/>
      <c r="AH40" s="25"/>
      <c r="AI40" s="25"/>
      <c r="AJ40" s="25"/>
      <c r="AK40" s="25"/>
      <c r="AL40" s="33"/>
      <c r="AM40" s="25"/>
      <c r="AN40" s="33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</row>
    <row r="41" spans="1:51" x14ac:dyDescent="0.2">
      <c r="A41" s="25" t="s">
        <v>214</v>
      </c>
      <c r="B41" s="25" t="s">
        <v>215</v>
      </c>
      <c r="C41" s="25" t="s">
        <v>129</v>
      </c>
      <c r="D41" s="25" t="s">
        <v>129</v>
      </c>
      <c r="E41" s="25" t="s">
        <v>129</v>
      </c>
      <c r="F41" s="25" t="s">
        <v>129</v>
      </c>
      <c r="G41" s="25" t="s">
        <v>129</v>
      </c>
      <c r="H41" s="25" t="s">
        <v>129</v>
      </c>
      <c r="I41" s="25" t="s">
        <v>129</v>
      </c>
      <c r="J41" s="25" t="s">
        <v>129</v>
      </c>
      <c r="K41" s="25" t="s">
        <v>129</v>
      </c>
      <c r="L41" s="25" t="s">
        <v>129</v>
      </c>
      <c r="M41" s="25" t="s">
        <v>129</v>
      </c>
      <c r="N41" s="25" t="s">
        <v>129</v>
      </c>
      <c r="O41" s="25" t="s">
        <v>129</v>
      </c>
      <c r="P41" s="25" t="s">
        <v>129</v>
      </c>
      <c r="Q41" s="25" t="s">
        <v>129</v>
      </c>
      <c r="R41" s="25" t="s">
        <v>129</v>
      </c>
      <c r="S41" s="33" t="s">
        <v>216</v>
      </c>
      <c r="T41" s="25" t="s">
        <v>129</v>
      </c>
      <c r="U41" s="25" t="s">
        <v>129</v>
      </c>
      <c r="V41" s="25" t="s">
        <v>129</v>
      </c>
      <c r="W41" s="33" t="s">
        <v>217</v>
      </c>
      <c r="X41" s="25" t="s">
        <v>129</v>
      </c>
      <c r="Y41" s="25" t="s">
        <v>129</v>
      </c>
      <c r="Z41" s="25" t="s">
        <v>129</v>
      </c>
      <c r="AA41" s="25" t="s">
        <v>129</v>
      </c>
      <c r="AB41" s="25" t="s">
        <v>129</v>
      </c>
      <c r="AC41" s="25" t="s">
        <v>129</v>
      </c>
      <c r="AD41" s="25" t="s">
        <v>129</v>
      </c>
      <c r="AE41" s="33" t="s">
        <v>217</v>
      </c>
      <c r="AF41" s="33" t="s">
        <v>217</v>
      </c>
      <c r="AG41" s="33" t="s">
        <v>218</v>
      </c>
      <c r="AH41" s="25" t="s">
        <v>129</v>
      </c>
      <c r="AI41" s="25" t="s">
        <v>129</v>
      </c>
      <c r="AJ41" s="25" t="s">
        <v>129</v>
      </c>
      <c r="AK41" s="25" t="s">
        <v>219</v>
      </c>
      <c r="AL41" s="25" t="s">
        <v>129</v>
      </c>
      <c r="AM41" s="25" t="s">
        <v>220</v>
      </c>
      <c r="AN41" s="33" t="s">
        <v>220</v>
      </c>
      <c r="AO41" s="25" t="s">
        <v>221</v>
      </c>
      <c r="AP41" s="25" t="s">
        <v>217</v>
      </c>
      <c r="AQ41" s="33" t="s">
        <v>221</v>
      </c>
      <c r="AR41" s="25" t="s">
        <v>220</v>
      </c>
      <c r="AS41" s="25" t="s">
        <v>129</v>
      </c>
      <c r="AT41" s="25" t="s">
        <v>129</v>
      </c>
      <c r="AU41" s="25" t="s">
        <v>129</v>
      </c>
      <c r="AV41" s="25" t="s">
        <v>217</v>
      </c>
      <c r="AW41" s="25" t="s">
        <v>222</v>
      </c>
      <c r="AX41" s="25" t="s">
        <v>223</v>
      </c>
      <c r="AY41" s="25" t="s">
        <v>129</v>
      </c>
    </row>
    <row r="42" spans="1:51" x14ac:dyDescent="0.2">
      <c r="A42" s="25" t="s">
        <v>224</v>
      </c>
      <c r="B42" s="25">
        <v>75</v>
      </c>
      <c r="C42" s="25" t="s">
        <v>129</v>
      </c>
      <c r="D42" s="25" t="s">
        <v>129</v>
      </c>
      <c r="E42" s="25" t="s">
        <v>129</v>
      </c>
      <c r="F42" s="25" t="s">
        <v>129</v>
      </c>
      <c r="G42" s="25" t="s">
        <v>129</v>
      </c>
      <c r="H42" s="25" t="s">
        <v>129</v>
      </c>
      <c r="I42" s="25" t="s">
        <v>129</v>
      </c>
      <c r="J42" s="25" t="s">
        <v>129</v>
      </c>
      <c r="K42" s="25" t="s">
        <v>129</v>
      </c>
      <c r="L42" s="25" t="s">
        <v>129</v>
      </c>
      <c r="M42" s="25" t="s">
        <v>129</v>
      </c>
      <c r="N42" s="25" t="s">
        <v>129</v>
      </c>
      <c r="O42" s="25" t="s">
        <v>129</v>
      </c>
      <c r="P42" s="25" t="s">
        <v>129</v>
      </c>
      <c r="Q42" s="25" t="s">
        <v>129</v>
      </c>
      <c r="R42" s="25" t="s">
        <v>129</v>
      </c>
      <c r="S42" s="33">
        <v>7</v>
      </c>
      <c r="T42" s="25" t="s">
        <v>129</v>
      </c>
      <c r="U42" s="25" t="s">
        <v>129</v>
      </c>
      <c r="V42" s="25" t="s">
        <v>129</v>
      </c>
      <c r="W42" s="33">
        <v>20</v>
      </c>
      <c r="X42" s="25" t="s">
        <v>129</v>
      </c>
      <c r="Y42" s="25" t="s">
        <v>129</v>
      </c>
      <c r="Z42" s="25" t="s">
        <v>129</v>
      </c>
      <c r="AA42" s="25" t="s">
        <v>129</v>
      </c>
      <c r="AB42" s="25" t="s">
        <v>129</v>
      </c>
      <c r="AC42" s="25" t="s">
        <v>129</v>
      </c>
      <c r="AD42" s="25" t="s">
        <v>129</v>
      </c>
      <c r="AE42" s="33">
        <v>100</v>
      </c>
      <c r="AF42" s="33">
        <v>20</v>
      </c>
      <c r="AG42" s="33">
        <v>24</v>
      </c>
      <c r="AH42" s="25" t="s">
        <v>129</v>
      </c>
      <c r="AI42" s="25" t="s">
        <v>129</v>
      </c>
      <c r="AJ42" s="25" t="s">
        <v>129</v>
      </c>
      <c r="AK42" s="25"/>
      <c r="AL42" s="25" t="s">
        <v>129</v>
      </c>
      <c r="AM42" s="33">
        <v>6000</v>
      </c>
      <c r="AN42" s="33">
        <v>30000</v>
      </c>
      <c r="AO42" s="25">
        <v>13</v>
      </c>
      <c r="AP42" s="25">
        <v>30</v>
      </c>
      <c r="AQ42" s="33">
        <v>30</v>
      </c>
      <c r="AR42" s="25">
        <v>7875</v>
      </c>
      <c r="AS42" s="25" t="s">
        <v>129</v>
      </c>
      <c r="AT42" s="25" t="s">
        <v>129</v>
      </c>
      <c r="AU42" s="25" t="s">
        <v>129</v>
      </c>
      <c r="AV42" s="25">
        <v>20</v>
      </c>
      <c r="AW42" s="25">
        <v>100</v>
      </c>
      <c r="AX42" s="25">
        <v>200</v>
      </c>
      <c r="AY42" s="25" t="s">
        <v>129</v>
      </c>
    </row>
    <row r="43" spans="1:51" x14ac:dyDescent="0.2">
      <c r="A43" s="25" t="s">
        <v>225</v>
      </c>
      <c r="B43" s="51">
        <v>8.99</v>
      </c>
      <c r="C43" s="25" t="s">
        <v>129</v>
      </c>
      <c r="D43" s="25" t="s">
        <v>129</v>
      </c>
      <c r="E43" s="25" t="s">
        <v>129</v>
      </c>
      <c r="F43" s="25" t="s">
        <v>129</v>
      </c>
      <c r="G43" s="25" t="s">
        <v>129</v>
      </c>
      <c r="H43" s="25" t="s">
        <v>129</v>
      </c>
      <c r="I43" s="25" t="s">
        <v>129</v>
      </c>
      <c r="J43" s="25" t="s">
        <v>129</v>
      </c>
      <c r="K43" s="25" t="s">
        <v>129</v>
      </c>
      <c r="L43" s="25" t="s">
        <v>129</v>
      </c>
      <c r="M43" s="25" t="s">
        <v>129</v>
      </c>
      <c r="N43" s="25" t="s">
        <v>129</v>
      </c>
      <c r="O43" s="25" t="s">
        <v>129</v>
      </c>
      <c r="P43" s="25" t="s">
        <v>129</v>
      </c>
      <c r="Q43" s="25" t="s">
        <v>129</v>
      </c>
      <c r="R43" s="25" t="s">
        <v>129</v>
      </c>
      <c r="S43" s="50">
        <v>4.99</v>
      </c>
      <c r="T43" s="25" t="s">
        <v>129</v>
      </c>
      <c r="U43" s="25" t="s">
        <v>129</v>
      </c>
      <c r="V43" s="25" t="s">
        <v>129</v>
      </c>
      <c r="W43" s="50">
        <v>4.99</v>
      </c>
      <c r="X43" s="25" t="s">
        <v>129</v>
      </c>
      <c r="Y43" s="25" t="s">
        <v>129</v>
      </c>
      <c r="Z43" s="25" t="s">
        <v>129</v>
      </c>
      <c r="AA43" s="25" t="s">
        <v>129</v>
      </c>
      <c r="AB43" s="25" t="s">
        <v>129</v>
      </c>
      <c r="AC43" s="25" t="s">
        <v>129</v>
      </c>
      <c r="AD43" s="25" t="s">
        <v>129</v>
      </c>
      <c r="AE43" s="50">
        <v>9.99</v>
      </c>
      <c r="AF43" s="50">
        <v>4.99</v>
      </c>
      <c r="AG43" s="50">
        <v>4.99</v>
      </c>
      <c r="AH43" s="25" t="s">
        <v>129</v>
      </c>
      <c r="AI43" s="25" t="s">
        <v>129</v>
      </c>
      <c r="AJ43" s="25" t="s">
        <v>129</v>
      </c>
      <c r="AK43" s="25"/>
      <c r="AL43" s="25" t="s">
        <v>129</v>
      </c>
      <c r="AM43" s="50">
        <v>4.99</v>
      </c>
      <c r="AN43" s="50">
        <v>9.99</v>
      </c>
      <c r="AO43" s="51">
        <v>4.99</v>
      </c>
      <c r="AP43" s="51">
        <v>4.99</v>
      </c>
      <c r="AQ43" s="50">
        <v>4.99</v>
      </c>
      <c r="AR43" s="51">
        <v>4.99</v>
      </c>
      <c r="AS43" s="25" t="s">
        <v>129</v>
      </c>
      <c r="AT43" s="25" t="s">
        <v>129</v>
      </c>
      <c r="AU43" s="25" t="s">
        <v>129</v>
      </c>
      <c r="AV43" s="51">
        <v>4.99</v>
      </c>
      <c r="AW43" s="51">
        <v>9.99</v>
      </c>
      <c r="AX43" s="51">
        <v>4.99</v>
      </c>
      <c r="AY43" s="25" t="s">
        <v>129</v>
      </c>
    </row>
    <row r="44" spans="1:51" x14ac:dyDescent="0.2">
      <c r="A44" s="25" t="s">
        <v>226</v>
      </c>
      <c r="B44" s="51">
        <v>0.12</v>
      </c>
      <c r="C44" s="25" t="s">
        <v>129</v>
      </c>
      <c r="D44" s="25" t="s">
        <v>129</v>
      </c>
      <c r="E44" s="25" t="s">
        <v>129</v>
      </c>
      <c r="F44" s="25" t="s">
        <v>129</v>
      </c>
      <c r="G44" s="25" t="s">
        <v>129</v>
      </c>
      <c r="H44" s="25" t="s">
        <v>129</v>
      </c>
      <c r="I44" s="25" t="s">
        <v>129</v>
      </c>
      <c r="J44" s="25" t="s">
        <v>129</v>
      </c>
      <c r="K44" s="25" t="s">
        <v>129</v>
      </c>
      <c r="L44" s="25" t="s">
        <v>129</v>
      </c>
      <c r="M44" s="25" t="s">
        <v>129</v>
      </c>
      <c r="N44" s="25" t="s">
        <v>129</v>
      </c>
      <c r="O44" s="25" t="s">
        <v>129</v>
      </c>
      <c r="P44" s="25" t="s">
        <v>129</v>
      </c>
      <c r="Q44" s="25" t="s">
        <v>129</v>
      </c>
      <c r="R44" s="25" t="s">
        <v>129</v>
      </c>
      <c r="S44" s="51">
        <v>0.71299999999999997</v>
      </c>
      <c r="T44" s="25" t="s">
        <v>129</v>
      </c>
      <c r="U44" s="25" t="s">
        <v>129</v>
      </c>
      <c r="V44" s="25" t="s">
        <v>129</v>
      </c>
      <c r="W44" s="51">
        <v>0.25</v>
      </c>
      <c r="X44" s="25" t="s">
        <v>129</v>
      </c>
      <c r="Y44" s="25" t="s">
        <v>129</v>
      </c>
      <c r="Z44" s="25" t="s">
        <v>129</v>
      </c>
      <c r="AA44" s="25" t="s">
        <v>129</v>
      </c>
      <c r="AB44" s="25" t="s">
        <v>129</v>
      </c>
      <c r="AC44" s="25" t="s">
        <v>129</v>
      </c>
      <c r="AD44" s="25" t="s">
        <v>129</v>
      </c>
      <c r="AE44" s="51">
        <v>0.1</v>
      </c>
      <c r="AF44" s="51">
        <v>0.25</v>
      </c>
      <c r="AG44" s="51">
        <v>0.20799999999999999</v>
      </c>
      <c r="AH44" s="25" t="s">
        <v>129</v>
      </c>
      <c r="AI44" s="25" t="s">
        <v>129</v>
      </c>
      <c r="AJ44" s="25" t="s">
        <v>129</v>
      </c>
      <c r="AK44" s="25"/>
      <c r="AL44" s="25" t="s">
        <v>129</v>
      </c>
      <c r="AM44" s="51">
        <v>1E-3</v>
      </c>
      <c r="AN44" s="51">
        <v>2.9999999999999997E-4</v>
      </c>
      <c r="AO44" s="51">
        <v>0.38400000000000001</v>
      </c>
      <c r="AP44" s="51">
        <v>0.16600000000000001</v>
      </c>
      <c r="AQ44" s="51">
        <v>0.16600000000000001</v>
      </c>
      <c r="AR44" s="51">
        <v>1E-3</v>
      </c>
      <c r="AS44" s="25" t="s">
        <v>129</v>
      </c>
      <c r="AT44" s="25" t="s">
        <v>129</v>
      </c>
      <c r="AU44" s="25" t="s">
        <v>129</v>
      </c>
      <c r="AV44" s="51">
        <v>0.25</v>
      </c>
      <c r="AW44" s="51">
        <v>0.1</v>
      </c>
      <c r="AX44" s="51">
        <v>2.5000000000000001E-2</v>
      </c>
      <c r="AY44" s="25" t="s">
        <v>129</v>
      </c>
    </row>
    <row r="45" spans="1:5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  <c r="Q45" s="25"/>
      <c r="R45" s="33"/>
      <c r="S45" s="33"/>
      <c r="T45" s="25"/>
      <c r="U45" s="33"/>
      <c r="V45" s="25"/>
      <c r="W45" s="33"/>
      <c r="X45" s="25"/>
      <c r="Y45" s="25"/>
      <c r="Z45" s="25"/>
      <c r="AA45" s="25"/>
      <c r="AB45" s="25"/>
      <c r="AC45" s="33"/>
      <c r="AD45" s="25"/>
      <c r="AE45" s="33"/>
      <c r="AF45" s="33"/>
      <c r="AG45" s="33"/>
      <c r="AH45" s="25"/>
      <c r="AI45" s="25"/>
      <c r="AJ45" s="25"/>
      <c r="AK45" s="25"/>
      <c r="AL45" s="33"/>
      <c r="AM45" s="25"/>
      <c r="AN45" s="33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1:51" x14ac:dyDescent="0.2">
      <c r="A46" s="25" t="s">
        <v>214</v>
      </c>
      <c r="B46" s="25" t="s">
        <v>218</v>
      </c>
      <c r="C46" s="25" t="s">
        <v>129</v>
      </c>
      <c r="D46" s="25" t="s">
        <v>129</v>
      </c>
      <c r="E46" s="25" t="s">
        <v>129</v>
      </c>
      <c r="F46" s="25" t="s">
        <v>129</v>
      </c>
      <c r="G46" s="25" t="s">
        <v>129</v>
      </c>
      <c r="H46" s="25" t="s">
        <v>129</v>
      </c>
      <c r="I46" s="25" t="s">
        <v>129</v>
      </c>
      <c r="J46" s="25" t="s">
        <v>129</v>
      </c>
      <c r="K46" s="25" t="s">
        <v>129</v>
      </c>
      <c r="L46" s="25" t="s">
        <v>129</v>
      </c>
      <c r="M46" s="25" t="s">
        <v>129</v>
      </c>
      <c r="N46" s="25" t="s">
        <v>129</v>
      </c>
      <c r="O46" s="25" t="s">
        <v>129</v>
      </c>
      <c r="P46" s="25" t="s">
        <v>129</v>
      </c>
      <c r="Q46" s="25" t="s">
        <v>129</v>
      </c>
      <c r="R46" s="25" t="s">
        <v>129</v>
      </c>
      <c r="S46" s="25" t="s">
        <v>129</v>
      </c>
      <c r="T46" s="25" t="s">
        <v>129</v>
      </c>
      <c r="U46" s="25" t="s">
        <v>129</v>
      </c>
      <c r="V46" s="25" t="s">
        <v>129</v>
      </c>
      <c r="W46" s="25" t="s">
        <v>129</v>
      </c>
      <c r="X46" s="25" t="s">
        <v>129</v>
      </c>
      <c r="Y46" s="25" t="s">
        <v>129</v>
      </c>
      <c r="Z46" s="25" t="s">
        <v>129</v>
      </c>
      <c r="AA46" s="25" t="s">
        <v>129</v>
      </c>
      <c r="AB46" s="25" t="s">
        <v>129</v>
      </c>
      <c r="AC46" s="25" t="s">
        <v>129</v>
      </c>
      <c r="AD46" s="25" t="s">
        <v>129</v>
      </c>
      <c r="AE46" s="33" t="s">
        <v>227</v>
      </c>
      <c r="AF46" s="25" t="s">
        <v>129</v>
      </c>
      <c r="AG46" s="25" t="s">
        <v>129</v>
      </c>
      <c r="AH46" s="25" t="s">
        <v>129</v>
      </c>
      <c r="AI46" s="25" t="s">
        <v>129</v>
      </c>
      <c r="AJ46" s="25" t="s">
        <v>129</v>
      </c>
      <c r="AK46" s="25" t="s">
        <v>228</v>
      </c>
      <c r="AL46" s="25" t="s">
        <v>129</v>
      </c>
      <c r="AM46" s="25" t="s">
        <v>221</v>
      </c>
      <c r="AN46" s="33" t="s">
        <v>221</v>
      </c>
      <c r="AO46" s="25" t="s">
        <v>129</v>
      </c>
      <c r="AP46" s="25" t="s">
        <v>229</v>
      </c>
      <c r="AQ46" s="33" t="s">
        <v>230</v>
      </c>
      <c r="AR46" s="25" t="s">
        <v>129</v>
      </c>
      <c r="AS46" s="25" t="s">
        <v>129</v>
      </c>
      <c r="AT46" s="25" t="s">
        <v>129</v>
      </c>
      <c r="AU46" s="25" t="s">
        <v>129</v>
      </c>
      <c r="AV46" s="25" t="s">
        <v>129</v>
      </c>
      <c r="AW46" s="25" t="s">
        <v>129</v>
      </c>
      <c r="AX46" s="25" t="s">
        <v>129</v>
      </c>
      <c r="AY46" s="25" t="s">
        <v>129</v>
      </c>
    </row>
    <row r="47" spans="1:51" x14ac:dyDescent="0.2">
      <c r="A47" s="25" t="s">
        <v>224</v>
      </c>
      <c r="B47" s="25">
        <v>20</v>
      </c>
      <c r="C47" s="25" t="s">
        <v>129</v>
      </c>
      <c r="D47" s="25" t="s">
        <v>129</v>
      </c>
      <c r="E47" s="25" t="s">
        <v>129</v>
      </c>
      <c r="F47" s="25" t="s">
        <v>129</v>
      </c>
      <c r="G47" s="25" t="s">
        <v>129</v>
      </c>
      <c r="H47" s="25" t="s">
        <v>129</v>
      </c>
      <c r="I47" s="25" t="s">
        <v>129</v>
      </c>
      <c r="J47" s="25" t="s">
        <v>129</v>
      </c>
      <c r="K47" s="25" t="s">
        <v>129</v>
      </c>
      <c r="L47" s="25" t="s">
        <v>129</v>
      </c>
      <c r="M47" s="25" t="s">
        <v>129</v>
      </c>
      <c r="N47" s="25" t="s">
        <v>129</v>
      </c>
      <c r="O47" s="25" t="s">
        <v>129</v>
      </c>
      <c r="P47" s="25" t="s">
        <v>129</v>
      </c>
      <c r="Q47" s="25" t="s">
        <v>129</v>
      </c>
      <c r="R47" s="25" t="s">
        <v>129</v>
      </c>
      <c r="S47" s="25" t="s">
        <v>129</v>
      </c>
      <c r="T47" s="25" t="s">
        <v>129</v>
      </c>
      <c r="U47" s="25" t="s">
        <v>129</v>
      </c>
      <c r="V47" s="25" t="s">
        <v>129</v>
      </c>
      <c r="W47" s="25" t="s">
        <v>129</v>
      </c>
      <c r="X47" s="25" t="s">
        <v>129</v>
      </c>
      <c r="Y47" s="25" t="s">
        <v>129</v>
      </c>
      <c r="Z47" s="25" t="s">
        <v>129</v>
      </c>
      <c r="AA47" s="25" t="s">
        <v>129</v>
      </c>
      <c r="AB47" s="25" t="s">
        <v>129</v>
      </c>
      <c r="AC47" s="25" t="s">
        <v>129</v>
      </c>
      <c r="AD47" s="25" t="s">
        <v>129</v>
      </c>
      <c r="AE47" s="33">
        <v>1000</v>
      </c>
      <c r="AF47" s="25" t="s">
        <v>129</v>
      </c>
      <c r="AG47" s="25" t="s">
        <v>129</v>
      </c>
      <c r="AH47" s="25" t="s">
        <v>129</v>
      </c>
      <c r="AI47" s="25" t="s">
        <v>129</v>
      </c>
      <c r="AJ47" s="25" t="s">
        <v>129</v>
      </c>
      <c r="AK47" s="25"/>
      <c r="AL47" s="25" t="s">
        <v>129</v>
      </c>
      <c r="AM47" s="33">
        <v>20</v>
      </c>
      <c r="AN47" s="33">
        <v>5</v>
      </c>
      <c r="AO47" s="25" t="s">
        <v>129</v>
      </c>
      <c r="AP47" s="25">
        <v>2900</v>
      </c>
      <c r="AQ47" s="25"/>
      <c r="AR47" s="25" t="s">
        <v>129</v>
      </c>
      <c r="AS47" s="25" t="s">
        <v>129</v>
      </c>
      <c r="AT47" s="25" t="s">
        <v>129</v>
      </c>
      <c r="AU47" s="25" t="s">
        <v>129</v>
      </c>
      <c r="AV47" s="25" t="s">
        <v>129</v>
      </c>
      <c r="AW47" s="25" t="s">
        <v>129</v>
      </c>
      <c r="AX47" s="25" t="s">
        <v>129</v>
      </c>
      <c r="AY47" s="25" t="s">
        <v>129</v>
      </c>
    </row>
    <row r="48" spans="1:51" x14ac:dyDescent="0.2">
      <c r="A48" s="25" t="s">
        <v>225</v>
      </c>
      <c r="B48" s="51">
        <v>4.99</v>
      </c>
      <c r="C48" s="25" t="s">
        <v>129</v>
      </c>
      <c r="D48" s="25" t="s">
        <v>129</v>
      </c>
      <c r="E48" s="25" t="s">
        <v>129</v>
      </c>
      <c r="F48" s="25" t="s">
        <v>129</v>
      </c>
      <c r="G48" s="25" t="s">
        <v>129</v>
      </c>
      <c r="H48" s="25" t="s">
        <v>129</v>
      </c>
      <c r="I48" s="25" t="s">
        <v>129</v>
      </c>
      <c r="J48" s="25" t="s">
        <v>129</v>
      </c>
      <c r="K48" s="25" t="s">
        <v>129</v>
      </c>
      <c r="L48" s="25" t="s">
        <v>129</v>
      </c>
      <c r="M48" s="25" t="s">
        <v>129</v>
      </c>
      <c r="N48" s="25" t="s">
        <v>129</v>
      </c>
      <c r="O48" s="25" t="s">
        <v>129</v>
      </c>
      <c r="P48" s="25" t="s">
        <v>129</v>
      </c>
      <c r="Q48" s="25" t="s">
        <v>129</v>
      </c>
      <c r="R48" s="25" t="s">
        <v>129</v>
      </c>
      <c r="S48" s="25" t="s">
        <v>129</v>
      </c>
      <c r="T48" s="25" t="s">
        <v>129</v>
      </c>
      <c r="U48" s="25" t="s">
        <v>129</v>
      </c>
      <c r="V48" s="25" t="s">
        <v>129</v>
      </c>
      <c r="W48" s="25" t="s">
        <v>129</v>
      </c>
      <c r="X48" s="25" t="s">
        <v>129</v>
      </c>
      <c r="Y48" s="25" t="s">
        <v>129</v>
      </c>
      <c r="Z48" s="25" t="s">
        <v>129</v>
      </c>
      <c r="AA48" s="25" t="s">
        <v>129</v>
      </c>
      <c r="AB48" s="25" t="s">
        <v>129</v>
      </c>
      <c r="AC48" s="25" t="s">
        <v>129</v>
      </c>
      <c r="AD48" s="25" t="s">
        <v>129</v>
      </c>
      <c r="AE48" s="50">
        <v>14.99</v>
      </c>
      <c r="AF48" s="25" t="s">
        <v>129</v>
      </c>
      <c r="AG48" s="25" t="s">
        <v>129</v>
      </c>
      <c r="AH48" s="25" t="s">
        <v>129</v>
      </c>
      <c r="AI48" s="25" t="s">
        <v>129</v>
      </c>
      <c r="AJ48" s="25" t="s">
        <v>129</v>
      </c>
      <c r="AK48" s="25"/>
      <c r="AL48" s="25" t="s">
        <v>129</v>
      </c>
      <c r="AM48" s="50">
        <v>1.99</v>
      </c>
      <c r="AN48" s="50">
        <v>4.99</v>
      </c>
      <c r="AO48" s="25" t="s">
        <v>129</v>
      </c>
      <c r="AP48" s="51">
        <v>4.99</v>
      </c>
      <c r="AQ48" s="25"/>
      <c r="AR48" s="25" t="s">
        <v>129</v>
      </c>
      <c r="AS48" s="25" t="s">
        <v>129</v>
      </c>
      <c r="AT48" s="25" t="s">
        <v>129</v>
      </c>
      <c r="AU48" s="25" t="s">
        <v>129</v>
      </c>
      <c r="AV48" s="25" t="s">
        <v>129</v>
      </c>
      <c r="AW48" s="25" t="s">
        <v>129</v>
      </c>
      <c r="AX48" s="25" t="s">
        <v>129</v>
      </c>
      <c r="AY48" s="25" t="s">
        <v>129</v>
      </c>
    </row>
    <row r="49" spans="1:51" x14ac:dyDescent="0.2">
      <c r="A49" s="25" t="s">
        <v>226</v>
      </c>
      <c r="B49" s="51">
        <v>0.25</v>
      </c>
      <c r="C49" s="25" t="s">
        <v>129</v>
      </c>
      <c r="D49" s="25" t="s">
        <v>129</v>
      </c>
      <c r="E49" s="25" t="s">
        <v>129</v>
      </c>
      <c r="F49" s="25" t="s">
        <v>129</v>
      </c>
      <c r="G49" s="25" t="s">
        <v>129</v>
      </c>
      <c r="H49" s="25" t="s">
        <v>129</v>
      </c>
      <c r="I49" s="25" t="s">
        <v>129</v>
      </c>
      <c r="J49" s="25" t="s">
        <v>129</v>
      </c>
      <c r="K49" s="25" t="s">
        <v>129</v>
      </c>
      <c r="L49" s="25" t="s">
        <v>129</v>
      </c>
      <c r="M49" s="25" t="s">
        <v>129</v>
      </c>
      <c r="N49" s="25" t="s">
        <v>129</v>
      </c>
      <c r="O49" s="25" t="s">
        <v>129</v>
      </c>
      <c r="P49" s="25" t="s">
        <v>129</v>
      </c>
      <c r="Q49" s="25" t="s">
        <v>129</v>
      </c>
      <c r="R49" s="25" t="s">
        <v>129</v>
      </c>
      <c r="S49" s="25" t="s">
        <v>129</v>
      </c>
      <c r="T49" s="25" t="s">
        <v>129</v>
      </c>
      <c r="U49" s="25" t="s">
        <v>129</v>
      </c>
      <c r="V49" s="25" t="s">
        <v>129</v>
      </c>
      <c r="W49" s="25" t="s">
        <v>129</v>
      </c>
      <c r="X49" s="25" t="s">
        <v>129</v>
      </c>
      <c r="Y49" s="25" t="s">
        <v>129</v>
      </c>
      <c r="Z49" s="25" t="s">
        <v>129</v>
      </c>
      <c r="AA49" s="25" t="s">
        <v>129</v>
      </c>
      <c r="AB49" s="25" t="s">
        <v>129</v>
      </c>
      <c r="AC49" s="25" t="s">
        <v>129</v>
      </c>
      <c r="AD49" s="25" t="s">
        <v>129</v>
      </c>
      <c r="AE49" s="51">
        <v>1.4999999999999999E-2</v>
      </c>
      <c r="AF49" s="25" t="s">
        <v>129</v>
      </c>
      <c r="AG49" s="25" t="s">
        <v>129</v>
      </c>
      <c r="AH49" s="25" t="s">
        <v>129</v>
      </c>
      <c r="AI49" s="25" t="s">
        <v>129</v>
      </c>
      <c r="AJ49" s="25" t="s">
        <v>129</v>
      </c>
      <c r="AK49" s="25"/>
      <c r="AL49" s="25" t="s">
        <v>129</v>
      </c>
      <c r="AM49" s="51">
        <v>0.1</v>
      </c>
      <c r="AN49" s="51">
        <v>0.998</v>
      </c>
      <c r="AO49" s="25" t="s">
        <v>129</v>
      </c>
      <c r="AP49" s="51">
        <v>2E-3</v>
      </c>
      <c r="AQ49" s="25"/>
      <c r="AR49" s="25" t="s">
        <v>129</v>
      </c>
      <c r="AS49" s="25" t="s">
        <v>129</v>
      </c>
      <c r="AT49" s="25" t="s">
        <v>129</v>
      </c>
      <c r="AU49" s="25" t="s">
        <v>129</v>
      </c>
      <c r="AV49" s="25" t="s">
        <v>129</v>
      </c>
      <c r="AW49" s="25" t="s">
        <v>129</v>
      </c>
      <c r="AX49" s="25" t="s">
        <v>129</v>
      </c>
      <c r="AY49" s="25" t="s">
        <v>129</v>
      </c>
    </row>
    <row r="50" spans="1:5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33"/>
      <c r="Q50" s="25"/>
      <c r="R50" s="33"/>
      <c r="S50" s="33"/>
      <c r="T50" s="25"/>
      <c r="U50" s="33"/>
      <c r="V50" s="25"/>
      <c r="W50" s="33"/>
      <c r="X50" s="25"/>
      <c r="Y50" s="25"/>
      <c r="Z50" s="25"/>
      <c r="AA50" s="25"/>
      <c r="AB50" s="25"/>
      <c r="AC50" s="33"/>
      <c r="AD50" s="25"/>
      <c r="AE50" s="33"/>
      <c r="AF50" s="33"/>
      <c r="AG50" s="33"/>
      <c r="AH50" s="25"/>
      <c r="AI50" s="25"/>
      <c r="AJ50" s="25"/>
      <c r="AK50" s="25"/>
      <c r="AL50" s="33"/>
      <c r="AM50" s="25"/>
      <c r="AN50" s="33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spans="1:51" x14ac:dyDescent="0.2">
      <c r="A51" s="25" t="s">
        <v>214</v>
      </c>
      <c r="B51" s="25" t="s">
        <v>129</v>
      </c>
      <c r="C51" s="25" t="s">
        <v>129</v>
      </c>
      <c r="D51" s="25" t="s">
        <v>129</v>
      </c>
      <c r="E51" s="25" t="s">
        <v>129</v>
      </c>
      <c r="F51" s="25" t="s">
        <v>129</v>
      </c>
      <c r="G51" s="25" t="s">
        <v>129</v>
      </c>
      <c r="H51" s="25" t="s">
        <v>129</v>
      </c>
      <c r="I51" s="25" t="s">
        <v>129</v>
      </c>
      <c r="J51" s="25" t="s">
        <v>129</v>
      </c>
      <c r="K51" s="25" t="s">
        <v>129</v>
      </c>
      <c r="L51" s="25" t="s">
        <v>129</v>
      </c>
      <c r="M51" s="25" t="s">
        <v>129</v>
      </c>
      <c r="N51" s="25" t="s">
        <v>129</v>
      </c>
      <c r="O51" s="25" t="s">
        <v>129</v>
      </c>
      <c r="P51" s="25" t="s">
        <v>129</v>
      </c>
      <c r="Q51" s="25" t="s">
        <v>129</v>
      </c>
      <c r="R51" s="25" t="s">
        <v>129</v>
      </c>
      <c r="S51" s="25" t="s">
        <v>129</v>
      </c>
      <c r="T51" s="25" t="s">
        <v>129</v>
      </c>
      <c r="U51" s="25" t="s">
        <v>129</v>
      </c>
      <c r="V51" s="25" t="s">
        <v>129</v>
      </c>
      <c r="W51" s="25" t="s">
        <v>129</v>
      </c>
      <c r="X51" s="25" t="s">
        <v>129</v>
      </c>
      <c r="Y51" s="25" t="s">
        <v>129</v>
      </c>
      <c r="Z51" s="25" t="s">
        <v>129</v>
      </c>
      <c r="AA51" s="25" t="s">
        <v>129</v>
      </c>
      <c r="AB51" s="25" t="s">
        <v>129</v>
      </c>
      <c r="AC51" s="25" t="s">
        <v>129</v>
      </c>
      <c r="AD51" s="25" t="s">
        <v>129</v>
      </c>
      <c r="AE51" s="25" t="s">
        <v>129</v>
      </c>
      <c r="AF51" s="25" t="s">
        <v>129</v>
      </c>
      <c r="AG51" s="25" t="s">
        <v>129</v>
      </c>
      <c r="AH51" s="25" t="s">
        <v>129</v>
      </c>
      <c r="AI51" s="25" t="s">
        <v>129</v>
      </c>
      <c r="AJ51" s="25" t="s">
        <v>129</v>
      </c>
      <c r="AK51" s="25" t="s">
        <v>231</v>
      </c>
      <c r="AL51" s="25" t="s">
        <v>129</v>
      </c>
      <c r="AM51" s="25" t="s">
        <v>232</v>
      </c>
      <c r="AN51" s="25" t="s">
        <v>129</v>
      </c>
      <c r="AO51" s="25" t="s">
        <v>129</v>
      </c>
      <c r="AP51" s="25" t="s">
        <v>233</v>
      </c>
      <c r="AQ51" s="25" t="s">
        <v>129</v>
      </c>
      <c r="AR51" s="25" t="s">
        <v>129</v>
      </c>
      <c r="AS51" s="25" t="s">
        <v>129</v>
      </c>
      <c r="AT51" s="25" t="s">
        <v>129</v>
      </c>
      <c r="AU51" s="25" t="s">
        <v>129</v>
      </c>
      <c r="AV51" s="25" t="s">
        <v>129</v>
      </c>
      <c r="AW51" s="25" t="s">
        <v>129</v>
      </c>
      <c r="AX51" s="25" t="s">
        <v>129</v>
      </c>
      <c r="AY51" s="25" t="s">
        <v>129</v>
      </c>
    </row>
    <row r="52" spans="1:51" x14ac:dyDescent="0.2">
      <c r="A52" s="25" t="s">
        <v>224</v>
      </c>
      <c r="B52" s="25" t="s">
        <v>129</v>
      </c>
      <c r="C52" s="25" t="s">
        <v>129</v>
      </c>
      <c r="D52" s="25" t="s">
        <v>129</v>
      </c>
      <c r="E52" s="25" t="s">
        <v>129</v>
      </c>
      <c r="F52" s="25" t="s">
        <v>129</v>
      </c>
      <c r="G52" s="25" t="s">
        <v>129</v>
      </c>
      <c r="H52" s="25" t="s">
        <v>129</v>
      </c>
      <c r="I52" s="25" t="s">
        <v>129</v>
      </c>
      <c r="J52" s="25" t="s">
        <v>129</v>
      </c>
      <c r="K52" s="25" t="s">
        <v>129</v>
      </c>
      <c r="L52" s="25" t="s">
        <v>129</v>
      </c>
      <c r="M52" s="25" t="s">
        <v>129</v>
      </c>
      <c r="N52" s="25" t="s">
        <v>129</v>
      </c>
      <c r="O52" s="25" t="s">
        <v>129</v>
      </c>
      <c r="P52" s="25" t="s">
        <v>129</v>
      </c>
      <c r="Q52" s="25" t="s">
        <v>129</v>
      </c>
      <c r="R52" s="25" t="s">
        <v>129</v>
      </c>
      <c r="S52" s="25" t="s">
        <v>129</v>
      </c>
      <c r="T52" s="25" t="s">
        <v>129</v>
      </c>
      <c r="U52" s="25" t="s">
        <v>129</v>
      </c>
      <c r="V52" s="25" t="s">
        <v>129</v>
      </c>
      <c r="W52" s="25" t="s">
        <v>129</v>
      </c>
      <c r="X52" s="25" t="s">
        <v>129</v>
      </c>
      <c r="Y52" s="25" t="s">
        <v>129</v>
      </c>
      <c r="Z52" s="25" t="s">
        <v>129</v>
      </c>
      <c r="AA52" s="25" t="s">
        <v>129</v>
      </c>
      <c r="AB52" s="25" t="s">
        <v>129</v>
      </c>
      <c r="AC52" s="25" t="s">
        <v>129</v>
      </c>
      <c r="AD52" s="25" t="s">
        <v>129</v>
      </c>
      <c r="AE52" s="25" t="s">
        <v>129</v>
      </c>
      <c r="AF52" s="25" t="s">
        <v>129</v>
      </c>
      <c r="AG52" s="25" t="s">
        <v>129</v>
      </c>
      <c r="AH52" s="25" t="s">
        <v>129</v>
      </c>
      <c r="AI52" s="25" t="s">
        <v>129</v>
      </c>
      <c r="AJ52" s="25" t="s">
        <v>129</v>
      </c>
      <c r="AK52" s="25" t="s">
        <v>234</v>
      </c>
      <c r="AL52" s="25" t="s">
        <v>129</v>
      </c>
      <c r="AM52" s="33">
        <v>1</v>
      </c>
      <c r="AN52" s="25" t="s">
        <v>129</v>
      </c>
      <c r="AO52" s="25" t="s">
        <v>129</v>
      </c>
      <c r="AP52" s="25">
        <v>1</v>
      </c>
      <c r="AQ52" s="25" t="s">
        <v>129</v>
      </c>
      <c r="AR52" s="25" t="s">
        <v>129</v>
      </c>
      <c r="AS52" s="25" t="s">
        <v>129</v>
      </c>
      <c r="AT52" s="25" t="s">
        <v>129</v>
      </c>
      <c r="AU52" s="25" t="s">
        <v>129</v>
      </c>
      <c r="AV52" s="25" t="s">
        <v>129</v>
      </c>
      <c r="AW52" s="25" t="s">
        <v>129</v>
      </c>
      <c r="AX52" s="25" t="s">
        <v>129</v>
      </c>
      <c r="AY52" s="25" t="s">
        <v>129</v>
      </c>
    </row>
    <row r="53" spans="1:51" x14ac:dyDescent="0.2">
      <c r="A53" s="25" t="s">
        <v>225</v>
      </c>
      <c r="B53" s="25" t="s">
        <v>129</v>
      </c>
      <c r="C53" s="25" t="s">
        <v>129</v>
      </c>
      <c r="D53" s="25" t="s">
        <v>129</v>
      </c>
      <c r="E53" s="25" t="s">
        <v>129</v>
      </c>
      <c r="F53" s="25" t="s">
        <v>129</v>
      </c>
      <c r="G53" s="25" t="s">
        <v>129</v>
      </c>
      <c r="H53" s="25" t="s">
        <v>129</v>
      </c>
      <c r="I53" s="25" t="s">
        <v>129</v>
      </c>
      <c r="J53" s="25" t="s">
        <v>129</v>
      </c>
      <c r="K53" s="25" t="s">
        <v>129</v>
      </c>
      <c r="L53" s="25" t="s">
        <v>129</v>
      </c>
      <c r="M53" s="25" t="s">
        <v>129</v>
      </c>
      <c r="N53" s="25" t="s">
        <v>129</v>
      </c>
      <c r="O53" s="25" t="s">
        <v>129</v>
      </c>
      <c r="P53" s="25" t="s">
        <v>129</v>
      </c>
      <c r="Q53" s="25" t="s">
        <v>129</v>
      </c>
      <c r="R53" s="25" t="s">
        <v>129</v>
      </c>
      <c r="S53" s="25" t="s">
        <v>129</v>
      </c>
      <c r="T53" s="25" t="s">
        <v>129</v>
      </c>
      <c r="U53" s="25" t="s">
        <v>129</v>
      </c>
      <c r="V53" s="25" t="s">
        <v>129</v>
      </c>
      <c r="W53" s="25" t="s">
        <v>129</v>
      </c>
      <c r="X53" s="25" t="s">
        <v>129</v>
      </c>
      <c r="Y53" s="25" t="s">
        <v>129</v>
      </c>
      <c r="Z53" s="25" t="s">
        <v>129</v>
      </c>
      <c r="AA53" s="25" t="s">
        <v>129</v>
      </c>
      <c r="AB53" s="25" t="s">
        <v>129</v>
      </c>
      <c r="AC53" s="25" t="s">
        <v>129</v>
      </c>
      <c r="AD53" s="25" t="s">
        <v>129</v>
      </c>
      <c r="AE53" s="25" t="s">
        <v>129</v>
      </c>
      <c r="AF53" s="25" t="s">
        <v>129</v>
      </c>
      <c r="AG53" s="25" t="s">
        <v>129</v>
      </c>
      <c r="AH53" s="25" t="s">
        <v>129</v>
      </c>
      <c r="AI53" s="25" t="s">
        <v>129</v>
      </c>
      <c r="AJ53" s="25" t="s">
        <v>129</v>
      </c>
      <c r="AK53" s="25" t="s">
        <v>234</v>
      </c>
      <c r="AL53" s="25" t="s">
        <v>129</v>
      </c>
      <c r="AM53" s="33" t="s">
        <v>235</v>
      </c>
      <c r="AN53" s="25" t="s">
        <v>129</v>
      </c>
      <c r="AO53" s="25" t="s">
        <v>129</v>
      </c>
      <c r="AP53" s="25" t="s">
        <v>236</v>
      </c>
      <c r="AQ53" s="25" t="s">
        <v>129</v>
      </c>
      <c r="AR53" s="25" t="s">
        <v>129</v>
      </c>
      <c r="AS53" s="25" t="s">
        <v>129</v>
      </c>
      <c r="AT53" s="25" t="s">
        <v>129</v>
      </c>
      <c r="AU53" s="25" t="s">
        <v>129</v>
      </c>
      <c r="AV53" s="25" t="s">
        <v>129</v>
      </c>
      <c r="AW53" s="25" t="s">
        <v>129</v>
      </c>
      <c r="AX53" s="25" t="s">
        <v>129</v>
      </c>
      <c r="AY53" s="25" t="s">
        <v>129</v>
      </c>
    </row>
    <row r="54" spans="1:51" x14ac:dyDescent="0.2">
      <c r="A54" s="25" t="s">
        <v>226</v>
      </c>
      <c r="B54" s="25" t="s">
        <v>129</v>
      </c>
      <c r="C54" s="25" t="s">
        <v>129</v>
      </c>
      <c r="D54" s="25" t="s">
        <v>129</v>
      </c>
      <c r="E54" s="25" t="s">
        <v>129</v>
      </c>
      <c r="F54" s="25" t="s">
        <v>129</v>
      </c>
      <c r="G54" s="25" t="s">
        <v>129</v>
      </c>
      <c r="H54" s="25" t="s">
        <v>129</v>
      </c>
      <c r="I54" s="25" t="s">
        <v>129</v>
      </c>
      <c r="J54" s="25" t="s">
        <v>129</v>
      </c>
      <c r="K54" s="25" t="s">
        <v>129</v>
      </c>
      <c r="L54" s="25" t="s">
        <v>129</v>
      </c>
      <c r="M54" s="25" t="s">
        <v>129</v>
      </c>
      <c r="N54" s="25" t="s">
        <v>129</v>
      </c>
      <c r="O54" s="25" t="s">
        <v>129</v>
      </c>
      <c r="P54" s="25" t="s">
        <v>129</v>
      </c>
      <c r="Q54" s="25" t="s">
        <v>129</v>
      </c>
      <c r="R54" s="25" t="s">
        <v>129</v>
      </c>
      <c r="S54" s="25" t="s">
        <v>129</v>
      </c>
      <c r="T54" s="25" t="s">
        <v>129</v>
      </c>
      <c r="U54" s="25" t="s">
        <v>129</v>
      </c>
      <c r="V54" s="25" t="s">
        <v>129</v>
      </c>
      <c r="W54" s="25" t="s">
        <v>129</v>
      </c>
      <c r="X54" s="25" t="s">
        <v>129</v>
      </c>
      <c r="Y54" s="25" t="s">
        <v>129</v>
      </c>
      <c r="Z54" s="25" t="s">
        <v>129</v>
      </c>
      <c r="AA54" s="25" t="s">
        <v>129</v>
      </c>
      <c r="AB54" s="25" t="s">
        <v>129</v>
      </c>
      <c r="AC54" s="25" t="s">
        <v>129</v>
      </c>
      <c r="AD54" s="25" t="s">
        <v>129</v>
      </c>
      <c r="AE54" s="25" t="s">
        <v>129</v>
      </c>
      <c r="AF54" s="25" t="s">
        <v>129</v>
      </c>
      <c r="AG54" s="25" t="s">
        <v>129</v>
      </c>
      <c r="AH54" s="25" t="s">
        <v>129</v>
      </c>
      <c r="AI54" s="25" t="s">
        <v>129</v>
      </c>
      <c r="AJ54" s="25" t="s">
        <v>129</v>
      </c>
      <c r="AK54" s="25" t="s">
        <v>234</v>
      </c>
      <c r="AL54" s="25" t="s">
        <v>129</v>
      </c>
      <c r="AM54" s="25"/>
      <c r="AN54" s="25" t="s">
        <v>129</v>
      </c>
      <c r="AO54" s="25" t="s">
        <v>129</v>
      </c>
      <c r="AP54" s="25"/>
      <c r="AQ54" s="25" t="s">
        <v>129</v>
      </c>
      <c r="AR54" s="25" t="s">
        <v>129</v>
      </c>
      <c r="AS54" s="25" t="s">
        <v>129</v>
      </c>
      <c r="AT54" s="25" t="s">
        <v>129</v>
      </c>
      <c r="AU54" s="25" t="s">
        <v>129</v>
      </c>
      <c r="AV54" s="25" t="s">
        <v>129</v>
      </c>
      <c r="AW54" s="25" t="s">
        <v>129</v>
      </c>
      <c r="AX54" s="25" t="s">
        <v>129</v>
      </c>
      <c r="AY54" s="25" t="s">
        <v>129</v>
      </c>
    </row>
  </sheetData>
  <autoFilter ref="A4:AY4" xr:uid="{60ECF267-46B5-1D43-B781-6BACF319933F}"/>
  <hyperlinks>
    <hyperlink ref="K33" r:id="rId1" display="https://drive.google.com/drive/folders/0B0U1q2ATpB1iVnBuWDNadEpxUGM" xr:uid="{74272A39-A453-C742-9508-B1F90B24E7A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84E6-6EDF-3C46-8D9A-432E16828958}">
  <dimension ref="A4:AY59"/>
  <sheetViews>
    <sheetView workbookViewId="0">
      <selection activeCell="B4" sqref="B4:BA10"/>
    </sheetView>
  </sheetViews>
  <sheetFormatPr baseColWidth="10" defaultRowHeight="16" x14ac:dyDescent="0.2"/>
  <cols>
    <col min="2" max="2" width="23.6640625" bestFit="1" customWidth="1"/>
  </cols>
  <sheetData>
    <row r="4" spans="1:51" x14ac:dyDescent="0.2">
      <c r="A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4"/>
      <c r="AL4" s="14"/>
      <c r="AM4" s="14"/>
      <c r="AN4" s="14"/>
      <c r="AO4" s="14"/>
      <c r="AP4" s="14"/>
      <c r="AQ4" s="14"/>
    </row>
    <row r="5" spans="1:51" x14ac:dyDescent="0.2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5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51" x14ac:dyDescent="0.2">
      <c r="B6" s="15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8" spans="1:51" x14ac:dyDescent="0.2">
      <c r="B8" s="15"/>
      <c r="C8" s="16"/>
    </row>
    <row r="9" spans="1:5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4"/>
      <c r="AV9" s="14"/>
      <c r="AW9" s="15"/>
      <c r="AX9" s="15"/>
      <c r="AY9" s="15"/>
    </row>
    <row r="10" spans="1:51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5"/>
      <c r="AN10" s="15"/>
      <c r="AO10" s="16"/>
      <c r="AP10" s="15"/>
      <c r="AQ10" s="14"/>
      <c r="AR10" s="14"/>
      <c r="AS10" s="16"/>
      <c r="AT10" s="16"/>
      <c r="AU10" s="16"/>
      <c r="AV10" s="16"/>
      <c r="AW10" s="16"/>
      <c r="AX10" s="16"/>
      <c r="AY10" s="15"/>
    </row>
    <row r="11" spans="1:51" x14ac:dyDescent="0.2">
      <c r="B11" s="15"/>
      <c r="C11" s="16"/>
    </row>
    <row r="12" spans="1:51" x14ac:dyDescent="0.2">
      <c r="B12" s="15"/>
      <c r="C12" s="16"/>
    </row>
    <row r="13" spans="1:51" x14ac:dyDescent="0.2">
      <c r="B13" s="15"/>
      <c r="C13" s="16"/>
    </row>
    <row r="14" spans="1:51" x14ac:dyDescent="0.2">
      <c r="B14" s="15"/>
      <c r="C14" s="16"/>
    </row>
    <row r="15" spans="1:51" x14ac:dyDescent="0.2">
      <c r="B15" s="15"/>
      <c r="C15" s="16"/>
    </row>
    <row r="16" spans="1:51" x14ac:dyDescent="0.2">
      <c r="B16" s="15"/>
      <c r="C16" s="16"/>
    </row>
    <row r="17" spans="2:3" x14ac:dyDescent="0.2">
      <c r="B17" s="15"/>
      <c r="C17" s="15"/>
    </row>
    <row r="18" spans="2:3" x14ac:dyDescent="0.2">
      <c r="B18" s="15"/>
      <c r="C18" s="16"/>
    </row>
    <row r="19" spans="2:3" x14ac:dyDescent="0.2">
      <c r="B19" s="15"/>
      <c r="C19" s="16"/>
    </row>
    <row r="20" spans="2:3" x14ac:dyDescent="0.2">
      <c r="B20" s="15"/>
      <c r="C20" s="16"/>
    </row>
    <row r="21" spans="2:3" x14ac:dyDescent="0.2">
      <c r="B21" s="15"/>
      <c r="C21" s="15"/>
    </row>
    <row r="22" spans="2:3" x14ac:dyDescent="0.2">
      <c r="B22" s="15"/>
      <c r="C22" s="16"/>
    </row>
    <row r="23" spans="2:3" x14ac:dyDescent="0.2">
      <c r="B23" s="15"/>
      <c r="C23" s="16"/>
    </row>
    <row r="24" spans="2:3" x14ac:dyDescent="0.2">
      <c r="B24" s="15"/>
      <c r="C24" s="16"/>
    </row>
    <row r="25" spans="2:3" x14ac:dyDescent="0.2">
      <c r="B25" s="15"/>
      <c r="C25" s="16"/>
    </row>
    <row r="26" spans="2:3" x14ac:dyDescent="0.2">
      <c r="B26" s="15"/>
      <c r="C26" s="16"/>
    </row>
    <row r="27" spans="2:3" x14ac:dyDescent="0.2">
      <c r="B27" s="15"/>
      <c r="C27" s="16"/>
    </row>
    <row r="28" spans="2:3" x14ac:dyDescent="0.2">
      <c r="B28" s="15"/>
      <c r="C28" s="16"/>
    </row>
    <row r="29" spans="2:3" x14ac:dyDescent="0.2">
      <c r="B29" s="15"/>
      <c r="C29" s="16"/>
    </row>
    <row r="30" spans="2:3" x14ac:dyDescent="0.2">
      <c r="B30" s="15"/>
      <c r="C30" s="16"/>
    </row>
    <row r="31" spans="2:3" x14ac:dyDescent="0.2">
      <c r="B31" s="15"/>
      <c r="C31" s="16"/>
    </row>
    <row r="32" spans="2:3" x14ac:dyDescent="0.2">
      <c r="B32" s="15"/>
      <c r="C32" s="16"/>
    </row>
    <row r="33" spans="2:3" x14ac:dyDescent="0.2">
      <c r="B33" s="15"/>
      <c r="C33" s="15"/>
    </row>
    <row r="34" spans="2:3" x14ac:dyDescent="0.2">
      <c r="B34" s="15"/>
      <c r="C34" s="16"/>
    </row>
    <row r="35" spans="2:3" x14ac:dyDescent="0.2">
      <c r="B35" s="15"/>
      <c r="C35" s="16"/>
    </row>
    <row r="36" spans="2:3" x14ac:dyDescent="0.2">
      <c r="B36" s="15"/>
      <c r="C36" s="16"/>
    </row>
    <row r="37" spans="2:3" x14ac:dyDescent="0.2">
      <c r="B37" s="15"/>
      <c r="C37" s="16"/>
    </row>
    <row r="38" spans="2:3" x14ac:dyDescent="0.2">
      <c r="B38" s="15"/>
      <c r="C38" s="16"/>
    </row>
    <row r="39" spans="2:3" x14ac:dyDescent="0.2">
      <c r="B39" s="15"/>
      <c r="C39" s="15"/>
    </row>
    <row r="40" spans="2:3" x14ac:dyDescent="0.2">
      <c r="B40" s="15"/>
      <c r="C40" s="16"/>
    </row>
    <row r="41" spans="2:3" x14ac:dyDescent="0.2">
      <c r="B41" s="15"/>
      <c r="C41" s="16"/>
    </row>
    <row r="42" spans="2:3" x14ac:dyDescent="0.2">
      <c r="B42" s="15"/>
      <c r="C42" s="16"/>
    </row>
    <row r="43" spans="2:3" x14ac:dyDescent="0.2">
      <c r="B43" s="15"/>
      <c r="C43" s="16"/>
    </row>
    <row r="44" spans="2:3" x14ac:dyDescent="0.2">
      <c r="B44" s="14"/>
      <c r="C44" s="16"/>
    </row>
    <row r="45" spans="2:3" x14ac:dyDescent="0.2">
      <c r="B45" s="14"/>
      <c r="C45" s="16"/>
    </row>
    <row r="46" spans="2:3" x14ac:dyDescent="0.2">
      <c r="B46" s="14"/>
      <c r="C46" s="16"/>
    </row>
    <row r="47" spans="2:3" x14ac:dyDescent="0.2">
      <c r="B47" s="14"/>
      <c r="C47" s="16"/>
    </row>
    <row r="48" spans="2:3" x14ac:dyDescent="0.2">
      <c r="B48" s="14"/>
      <c r="C48" s="16"/>
    </row>
    <row r="49" spans="2:3" x14ac:dyDescent="0.2">
      <c r="B49" s="14"/>
      <c r="C49" s="16"/>
    </row>
    <row r="50" spans="2:3" x14ac:dyDescent="0.2">
      <c r="B50" s="14"/>
      <c r="C50" s="16"/>
    </row>
    <row r="51" spans="2:3" x14ac:dyDescent="0.2">
      <c r="B51" s="15"/>
      <c r="C51" s="16"/>
    </row>
    <row r="52" spans="2:3" x14ac:dyDescent="0.2">
      <c r="B52" s="15"/>
      <c r="C52" s="15"/>
    </row>
    <row r="53" spans="2:3" x14ac:dyDescent="0.2">
      <c r="B53" s="15"/>
      <c r="C53" s="14"/>
    </row>
    <row r="54" spans="2:3" x14ac:dyDescent="0.2">
      <c r="B54" s="15"/>
      <c r="C54" s="14"/>
    </row>
    <row r="55" spans="2:3" x14ac:dyDescent="0.2">
      <c r="B55" s="14"/>
      <c r="C55" s="16"/>
    </row>
    <row r="56" spans="2:3" x14ac:dyDescent="0.2">
      <c r="B56" s="15"/>
      <c r="C56" s="16"/>
    </row>
    <row r="57" spans="2:3" x14ac:dyDescent="0.2">
      <c r="B57" s="15"/>
      <c r="C57" s="16"/>
    </row>
    <row r="58" spans="2:3" x14ac:dyDescent="0.2">
      <c r="B58" s="15"/>
      <c r="C58" s="15"/>
    </row>
    <row r="59" spans="2:3" x14ac:dyDescent="0.2">
      <c r="B59" s="15"/>
      <c r="C5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5</vt:i4>
      </vt:variant>
    </vt:vector>
  </HeadingPairs>
  <TitlesOfParts>
    <vt:vector size="9" baseType="lpstr">
      <vt:lpstr>Outputs</vt:lpstr>
      <vt:lpstr>Inputs</vt:lpstr>
      <vt:lpstr>Raw Data</vt:lpstr>
      <vt:lpstr>Graphs &gt;&gt;</vt:lpstr>
      <vt:lpstr>New User Value</vt:lpstr>
      <vt:lpstr>Daily Free Value</vt:lpstr>
      <vt:lpstr>Default  Bet Tuning</vt:lpstr>
      <vt:lpstr>Min Bet Tuning</vt:lpstr>
      <vt:lpstr>Currency Conversion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2016-03-20T17:52:00Z</dcterms:created>
  <dcterms:modified xsi:type="dcterms:W3CDTF">2018-01-24T16:49:28Z</dcterms:modified>
</cp:coreProperties>
</file>